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NADOR\Downloads\SMART\YOUTUBE\PLANTILLAS\"/>
    </mc:Choice>
  </mc:AlternateContent>
  <xr:revisionPtr revIDLastSave="0" documentId="8_{92E1B68A-EDCD-4BA6-90C3-2A1A7359DA0E}" xr6:coauthVersionLast="47" xr6:coauthVersionMax="47" xr10:uidLastSave="{00000000-0000-0000-0000-000000000000}"/>
  <bookViews>
    <workbookView xWindow="-108" yWindow="-108" windowWidth="23256" windowHeight="12456" xr2:uid="{DF74F89C-5AD0-4F25-AE01-D5D114FDF47A}"/>
  </bookViews>
  <sheets>
    <sheet name="CÁLCULO CAMBIO DE MODALIDAD" sheetId="1" r:id="rId1"/>
  </sheets>
  <definedNames>
    <definedName name="_xlnm.Print_Area" localSheetId="0">'CÁLCULO CAMBIO DE MODALIDAD'!$A$1:$F$93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E50" i="1"/>
  <c r="F48" i="1"/>
  <c r="E48" i="1"/>
  <c r="F35" i="1"/>
  <c r="E35" i="1"/>
  <c r="D23" i="1"/>
  <c r="E18" i="1"/>
  <c r="E23" i="1" s="1"/>
  <c r="F17" i="1"/>
  <c r="F16" i="1"/>
  <c r="F15" i="1"/>
  <c r="F14" i="1"/>
  <c r="F13" i="1"/>
  <c r="F18" i="1" s="1"/>
  <c r="F23" i="1" l="1"/>
  <c r="E24" i="1"/>
  <c r="E25" i="1"/>
  <c r="E52" i="1" s="1"/>
  <c r="E54" i="1" l="1"/>
  <c r="E56" i="1" s="1"/>
  <c r="F24" i="1"/>
  <c r="F25" i="1" s="1"/>
  <c r="F52" i="1" s="1"/>
  <c r="F56" i="1" l="1"/>
  <c r="F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  <author>ORDENADOR</author>
  </authors>
  <commentList>
    <comment ref="F4" authorId="0" shapeId="0" xr:uid="{8BCA4A07-45E1-4C4F-B36A-3099922BD652}">
      <text>
        <r>
          <rPr>
            <b/>
            <sz val="9"/>
            <color indexed="81"/>
            <rFont val="Tahoma"/>
            <family val="2"/>
          </rPr>
          <t>CELA Empresarial:
Si conoce  la clasificación arancelaria de la mercancía, escríbala en este espacio.</t>
        </r>
      </text>
    </comment>
    <comment ref="B6" authorId="1" shapeId="0" xr:uid="{9A4DB10C-6F17-4C37-982B-1817D174401F}">
      <text>
        <r>
          <rPr>
            <b/>
            <sz val="9"/>
            <color indexed="81"/>
            <rFont val="Tahoma"/>
            <family val="2"/>
          </rPr>
          <t>CELA Empresarial:
Escriba el porcentaje del gravamen arancelario del producto a nacionalizar. En la siguiente casilla (celda B7), el porcentaje de IVA.</t>
        </r>
      </text>
    </comment>
    <comment ref="F6" authorId="1" shapeId="0" xr:uid="{43862FEE-551D-4F84-9660-4C71DA8B4D96}">
      <text>
        <r>
          <rPr>
            <b/>
            <sz val="9"/>
            <color indexed="81"/>
            <rFont val="Tahoma"/>
            <family val="2"/>
          </rPr>
          <t>CELA Empresarial:
Si el proveedor entrega certificado de origen con el cual se pueda acoger a un tratamiento especial de desgravación arancelaria, escríba acá el porcentaje del acuerdo comercial. Si la mercancía tiene origen China, deje la plabra N/A.</t>
        </r>
      </text>
    </comment>
  </commentList>
</comments>
</file>

<file path=xl/sharedStrings.xml><?xml version="1.0" encoding="utf-8"?>
<sst xmlns="http://schemas.openxmlformats.org/spreadsheetml/2006/main" count="83" uniqueCount="81">
  <si>
    <t>CÁLCULO OPERACIÓN POR CAMBIO DE MODALIDAD</t>
  </si>
  <si>
    <t>Fecha</t>
  </si>
  <si>
    <t>Agosto 17 de 2019</t>
  </si>
  <si>
    <t>Importación No</t>
  </si>
  <si>
    <t>Producto</t>
  </si>
  <si>
    <t xml:space="preserve">Juntas de caucho </t>
  </si>
  <si>
    <t>Subpartida</t>
  </si>
  <si>
    <t>Origen</t>
  </si>
  <si>
    <t>Guanzhou, China</t>
  </si>
  <si>
    <t>Cód. Acuerdo</t>
  </si>
  <si>
    <t>N/A</t>
  </si>
  <si>
    <t>Grav. General</t>
  </si>
  <si>
    <t>Grav. Acuerdo</t>
  </si>
  <si>
    <t>% IVA</t>
  </si>
  <si>
    <t>TIPO DE CAMBIO</t>
  </si>
  <si>
    <t>Und Comercial</t>
  </si>
  <si>
    <t>Unidades</t>
  </si>
  <si>
    <t>Und Física</t>
  </si>
  <si>
    <t>Factura No.</t>
  </si>
  <si>
    <t>SLC-0123</t>
  </si>
  <si>
    <t>Cantidad</t>
  </si>
  <si>
    <t xml:space="preserve">Fecha: </t>
  </si>
  <si>
    <t>Octubre 12 de 2019</t>
  </si>
  <si>
    <t>Moneda Negociación USD</t>
  </si>
  <si>
    <t>Valor Unitario</t>
  </si>
  <si>
    <t>Valor de la mercancía</t>
  </si>
  <si>
    <t>Escriba el valor de la mercancía o total de la factura comercial</t>
  </si>
  <si>
    <t>Cargos en origen</t>
  </si>
  <si>
    <t>Escriba en estas celdas los valores correspondientes a cada uno de los cobros de la operación internacional para obtener el valor en aduana y a partir de éste, calcular impuestos de importación.</t>
  </si>
  <si>
    <t>Valor del Flete Internacional</t>
  </si>
  <si>
    <t>Seguro Internacional</t>
  </si>
  <si>
    <t>Otros gastos</t>
  </si>
  <si>
    <t>TOTAL CIF (VALOR EN ADUANA DE LA MERCANCÍA)</t>
  </si>
  <si>
    <t>COSTOS DE AGENCIAMIENTO ADUANERO E IMPUESTOS POR CAMBIO DE MODALIDAD</t>
  </si>
  <si>
    <t>IMPUESTOS DE IMPORTACIÓN:</t>
  </si>
  <si>
    <t>Arancel</t>
  </si>
  <si>
    <t>Estas celdas están formuladas respecto al porcentaje del gravamen arancelario (ya sea general o por acuerdo) lo mismo que el IVA.</t>
  </si>
  <si>
    <t>IVA</t>
  </si>
  <si>
    <t>TOTAL IMPUESTOS DE IMPORTACIÓN:</t>
  </si>
  <si>
    <t>GASTOS EN DESTINO - LOGÍSTICA DE INGRESO</t>
  </si>
  <si>
    <t>Traslados de mercancía a depósito</t>
  </si>
  <si>
    <t>Cargue y descargue</t>
  </si>
  <si>
    <t>Almacenamiento</t>
  </si>
  <si>
    <t>Operación logística en bodega</t>
  </si>
  <si>
    <t>Liberación documento de transporte</t>
  </si>
  <si>
    <t>Documentación Zona Franca (si aplica)</t>
  </si>
  <si>
    <t>Otros costos logísticos</t>
  </si>
  <si>
    <t>TOTAL GASTOS EN DESTINO - LOGÍSTICA DE INGRESO</t>
  </si>
  <si>
    <t>NACIONALIZACIÓN DE MERCANCÍA</t>
  </si>
  <si>
    <t>Agenciamiento aduanero</t>
  </si>
  <si>
    <t>En estas celdas comparto los valores promedio de una operación de cambio de modalidad, es necesario que solicite una cotización formal para su caso particular, debido a que los valores cambian de acuerdo a: tipo de producto y/o mercancía, solicitud de permisos específicos por producto; agencia de aduana y servicios anexos a la operación.</t>
  </si>
  <si>
    <t>Elaboración Declaración de Importación</t>
  </si>
  <si>
    <t>Elaboración Declaración Andina de Valor (Si aplica)</t>
  </si>
  <si>
    <t>Elaboración Registro de importación (Si aplica)</t>
  </si>
  <si>
    <t>Valor VUCE por Registro de importación (Si aplica)</t>
  </si>
  <si>
    <t>Vistos Buenos de importación (Si aplica) - Valor promedio</t>
  </si>
  <si>
    <t>Revisión previa a la carga</t>
  </si>
  <si>
    <t>Inspección DIAN (Si se genera)</t>
  </si>
  <si>
    <t>Gastos operativos</t>
  </si>
  <si>
    <t>El transporte local, corresponde a un servicio promedio urbano en Bogotá, para carga general no extrapesada, no sobredimensionada.</t>
  </si>
  <si>
    <t>Transporte de entrega local</t>
  </si>
  <si>
    <t>TOTAL NACIONALIZACIÓN DE MERCANCÍA</t>
  </si>
  <si>
    <t>IVA Sobre servicios de agencia de aduanas</t>
  </si>
  <si>
    <t>Esta celda está formulada, respecto al IVA por el servicio de Ag. Aduana</t>
  </si>
  <si>
    <t>SUBTOTAL</t>
  </si>
  <si>
    <t>Servicios financieros</t>
  </si>
  <si>
    <t>Esta celda está formulada, respecto los servicios financieros.</t>
  </si>
  <si>
    <t>TOTAL PRESUPUESTO OPERACIÓN - CAMBIO DE MODALIDAD</t>
  </si>
  <si>
    <t>Este es el presupuesto total promedio del cambio de modalidad.</t>
  </si>
  <si>
    <t>Si la compra internacional realizada corresponde a varios productos con diferentes valores unitarios, solicite una cotización específica.</t>
  </si>
  <si>
    <t>El presente formato constituye únicamente un ejercicio de aproximación al presupuesto de nacionalización de una mercancía que ha cambiado de modalidad, pasando de mensajería expresa a una importación formal. En consecuencia, SMART Logistic de Colombia Ltda. no garantiza que los valores aquí estimados correspondan a los definitivos.</t>
  </si>
  <si>
    <t>Cada importador deberá solicitar una cotización específica acorde con las características particulares de su operación, a fin de obtener información precisa y actualizada.</t>
  </si>
  <si>
    <t>Asimismo, SMART Logistic de Colombia Ltda. no se hace responsable por interpretaciones erróneas o usos inadecuados de la información contenida en este documento, dado que se trata de una estimación basada en datos generales y promedios del mercado.</t>
  </si>
  <si>
    <t>Para quienes requieran una cotización formal, podrán solicitarla a través del correo electrónico comercial@smartdecolombia.com, adjuntando factura, lista de empaque y ficha técnica del producto,  y se brindará atención personalizada según las condiciones particulares de cada proceso.</t>
  </si>
  <si>
    <t>Carmenza Andrade</t>
  </si>
  <si>
    <t xml:space="preserve">Directora Ejecutiva </t>
  </si>
  <si>
    <t>SMART Logistic de Colombia Ltda.</t>
  </si>
  <si>
    <t>Comercio y Logística Internacional</t>
  </si>
  <si>
    <t>comercial@smartdecolombia.com</t>
  </si>
  <si>
    <t>https://smartdecolombia.com</t>
  </si>
  <si>
    <t>En estas celdas comparto los valores promedio de una operación de cambio de modalidad, es necesario que solicite una cotización formal para su caso particular, debido a que los valores cambian de acuerdo a: empresa de mensajería, depósito autorizado, servicios logísticos, Zona Franca, etc. y la liberación del documento de transporte es particular al envío.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</si>
</sst>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_-[$COP]\ * #,##0_-;\-[$COP]\ * #,##0_-;_-[$COP]\ * &quot;-&quot;_-;_-@_-"/>
    <numFmt numFmtId="165" formatCode="_-[$USD]\ * #,##0.00_-;\-[$USD]\ * #,##0.00_-;_-[$USD]\ * &quot;-&quot;_-;_-@_-"/>
    <numFmt numFmtId="166" formatCode="_-[$USD]\ * #,##0.00_-;\-[$USD]\ * #,##0.00_-;_-[$USD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b/>
      <u/>
      <sz val="8"/>
      <color theme="3" tint="-0.499984740745262"/>
      <name val="Calibri"/>
      <family val="2"/>
      <scheme val="minor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0" fontId="6" fillId="2" borderId="0" xfId="0" applyFont="1" applyFill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49" fontId="0" fillId="3" borderId="0" xfId="0" applyNumberFormat="1" applyFill="1" applyAlignment="1" applyProtection="1">
      <alignment horizontal="right"/>
      <protection locked="0"/>
    </xf>
    <xf numFmtId="9" fontId="0" fillId="4" borderId="0" xfId="0" applyNumberFormat="1" applyFill="1" applyProtection="1">
      <protection locked="0"/>
    </xf>
    <xf numFmtId="9" fontId="0" fillId="3" borderId="0" xfId="0" applyNumberFormat="1" applyFill="1" applyAlignment="1" applyProtection="1">
      <alignment horizontal="right"/>
      <protection locked="0"/>
    </xf>
    <xf numFmtId="9" fontId="0" fillId="5" borderId="0" xfId="0" applyNumberFormat="1" applyFill="1" applyProtection="1">
      <protection locked="0"/>
    </xf>
    <xf numFmtId="0" fontId="3" fillId="6" borderId="0" xfId="0" applyFont="1" applyFill="1" applyProtection="1">
      <protection locked="0"/>
    </xf>
    <xf numFmtId="164" fontId="3" fillId="6" borderId="0" xfId="3" applyNumberFormat="1" applyFont="1" applyFill="1" applyBorder="1" applyProtection="1">
      <protection locked="0"/>
    </xf>
    <xf numFmtId="9" fontId="0" fillId="3" borderId="0" xfId="0" applyNumberFormat="1" applyFill="1" applyProtection="1">
      <protection locked="0"/>
    </xf>
    <xf numFmtId="164" fontId="0" fillId="3" borderId="0" xfId="3" applyNumberFormat="1" applyFont="1" applyFill="1" applyProtection="1">
      <protection locked="0"/>
    </xf>
    <xf numFmtId="41" fontId="0" fillId="3" borderId="0" xfId="1" applyFont="1" applyFill="1" applyProtection="1">
      <protection locked="0"/>
    </xf>
    <xf numFmtId="165" fontId="0" fillId="3" borderId="0" xfId="0" applyNumberFormat="1" applyFill="1" applyProtection="1">
      <protection locked="0"/>
    </xf>
    <xf numFmtId="0" fontId="2" fillId="2" borderId="2" xfId="0" applyFont="1" applyFill="1" applyBorder="1" applyProtection="1">
      <protection locked="0"/>
    </xf>
    <xf numFmtId="165" fontId="2" fillId="2" borderId="3" xfId="0" applyNumberFormat="1" applyFont="1" applyFill="1" applyBorder="1" applyProtection="1">
      <protection locked="0"/>
    </xf>
    <xf numFmtId="44" fontId="2" fillId="2" borderId="3" xfId="2" applyFont="1" applyFill="1" applyBorder="1" applyProtection="1"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Protection="1">
      <protection hidden="1"/>
    </xf>
    <xf numFmtId="0" fontId="0" fillId="7" borderId="0" xfId="0" applyFill="1" applyProtection="1">
      <protection locked="0"/>
    </xf>
    <xf numFmtId="165" fontId="0" fillId="7" borderId="0" xfId="0" applyNumberFormat="1" applyFill="1" applyProtection="1">
      <protection locked="0"/>
    </xf>
    <xf numFmtId="44" fontId="0" fillId="7" borderId="0" xfId="2" applyFont="1" applyFill="1" applyProtection="1">
      <protection locked="0"/>
    </xf>
    <xf numFmtId="0" fontId="3" fillId="7" borderId="0" xfId="0" applyFont="1" applyFill="1" applyAlignment="1" applyProtection="1">
      <alignment horizontal="left" vertical="top" wrapText="1"/>
      <protection hidden="1"/>
    </xf>
    <xf numFmtId="0" fontId="2" fillId="2" borderId="1" xfId="0" applyFont="1" applyFill="1" applyBorder="1" applyProtection="1">
      <protection locked="0"/>
    </xf>
    <xf numFmtId="165" fontId="2" fillId="2" borderId="3" xfId="0" applyNumberFormat="1" applyFont="1" applyFill="1" applyBorder="1" applyProtection="1">
      <protection hidden="1"/>
    </xf>
    <xf numFmtId="44" fontId="2" fillId="2" borderId="3" xfId="2" applyFont="1" applyFill="1" applyBorder="1" applyProtection="1">
      <protection hidden="1"/>
    </xf>
    <xf numFmtId="0" fontId="7" fillId="2" borderId="0" xfId="0" applyFont="1" applyFill="1" applyAlignment="1" applyProtection="1">
      <alignment horizontal="center"/>
      <protection locked="0"/>
    </xf>
    <xf numFmtId="0" fontId="2" fillId="8" borderId="0" xfId="0" applyFont="1" applyFill="1" applyProtection="1">
      <protection locked="0"/>
    </xf>
    <xf numFmtId="0" fontId="4" fillId="8" borderId="0" xfId="0" applyFont="1" applyFill="1" applyProtection="1">
      <protection locked="0"/>
    </xf>
    <xf numFmtId="9" fontId="0" fillId="7" borderId="0" xfId="4" applyFont="1" applyFill="1" applyBorder="1" applyProtection="1">
      <protection hidden="1"/>
    </xf>
    <xf numFmtId="166" fontId="0" fillId="7" borderId="0" xfId="0" applyNumberFormat="1" applyFill="1" applyProtection="1">
      <protection hidden="1"/>
    </xf>
    <xf numFmtId="44" fontId="0" fillId="7" borderId="0" xfId="2" applyFont="1" applyFill="1" applyProtection="1">
      <protection hidden="1"/>
    </xf>
    <xf numFmtId="0" fontId="0" fillId="7" borderId="0" xfId="0" applyFill="1" applyProtection="1">
      <protection hidden="1"/>
    </xf>
    <xf numFmtId="0" fontId="4" fillId="8" borderId="0" xfId="0" applyFont="1" applyFill="1" applyProtection="1">
      <protection hidden="1"/>
    </xf>
    <xf numFmtId="166" fontId="2" fillId="8" borderId="0" xfId="0" applyNumberFormat="1" applyFont="1" applyFill="1" applyProtection="1">
      <protection hidden="1"/>
    </xf>
    <xf numFmtId="44" fontId="2" fillId="8" borderId="0" xfId="2" applyFont="1" applyFill="1" applyProtection="1">
      <protection hidden="1"/>
    </xf>
    <xf numFmtId="44" fontId="0" fillId="3" borderId="0" xfId="2" applyFont="1" applyFill="1" applyProtection="1">
      <protection locked="0"/>
    </xf>
    <xf numFmtId="44" fontId="4" fillId="8" borderId="0" xfId="2" applyFont="1" applyFill="1" applyProtection="1">
      <protection locked="0"/>
    </xf>
    <xf numFmtId="166" fontId="0" fillId="7" borderId="0" xfId="0" applyNumberFormat="1" applyFill="1" applyProtection="1">
      <protection locked="0"/>
    </xf>
    <xf numFmtId="44" fontId="4" fillId="8" borderId="0" xfId="0" applyNumberFormat="1" applyFont="1" applyFill="1" applyProtection="1">
      <protection locked="0"/>
    </xf>
    <xf numFmtId="0" fontId="3" fillId="7" borderId="0" xfId="0" applyFont="1" applyFill="1" applyProtection="1">
      <protection hidden="1"/>
    </xf>
    <xf numFmtId="44" fontId="2" fillId="8" borderId="0" xfId="0" applyNumberFormat="1" applyFont="1" applyFill="1" applyProtection="1">
      <protection hidden="1"/>
    </xf>
    <xf numFmtId="166" fontId="0" fillId="3" borderId="0" xfId="0" applyNumberFormat="1" applyFill="1" applyProtection="1">
      <protection locked="0"/>
    </xf>
    <xf numFmtId="9" fontId="0" fillId="7" borderId="0" xfId="0" applyNumberFormat="1" applyFill="1" applyProtection="1">
      <protection locked="0"/>
    </xf>
    <xf numFmtId="0" fontId="4" fillId="2" borderId="5" xfId="0" applyFont="1" applyFill="1" applyBorder="1" applyProtection="1">
      <protection locked="0"/>
    </xf>
    <xf numFmtId="166" fontId="2" fillId="2" borderId="5" xfId="0" applyNumberFormat="1" applyFont="1" applyFill="1" applyBorder="1" applyProtection="1">
      <protection hidden="1"/>
    </xf>
    <xf numFmtId="44" fontId="2" fillId="2" borderId="6" xfId="2" applyFont="1" applyFill="1" applyBorder="1" applyProtection="1">
      <protection hidden="1"/>
    </xf>
    <xf numFmtId="0" fontId="2" fillId="2" borderId="0" xfId="0" applyFont="1" applyFill="1" applyProtection="1">
      <protection locked="0"/>
    </xf>
    <xf numFmtId="0" fontId="0" fillId="3" borderId="0" xfId="0" applyFill="1" applyAlignment="1" applyProtection="1">
      <alignment horizontal="left" wrapText="1" indent="1"/>
      <protection hidden="1"/>
    </xf>
    <xf numFmtId="0" fontId="0" fillId="3" borderId="0" xfId="0" applyFill="1" applyAlignment="1" applyProtection="1">
      <alignment horizontal="left" indent="1"/>
      <protection locked="0"/>
    </xf>
    <xf numFmtId="0" fontId="0" fillId="3" borderId="0" xfId="0" applyFill="1" applyAlignment="1" applyProtection="1">
      <alignment horizontal="left" vertical="top" wrapText="1" indent="1"/>
      <protection hidden="1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indent="4"/>
      <protection locked="0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left" indent="1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Alignment="1" applyProtection="1">
      <alignment horizontal="left" indent="1"/>
      <protection locked="0"/>
    </xf>
    <xf numFmtId="0" fontId="3" fillId="7" borderId="0" xfId="0" applyFont="1" applyFill="1" applyProtection="1">
      <protection locked="0"/>
    </xf>
    <xf numFmtId="0" fontId="2" fillId="2" borderId="4" xfId="0" applyFont="1" applyFill="1" applyBorder="1" applyProtection="1">
      <protection locked="0"/>
    </xf>
    <xf numFmtId="0" fontId="0" fillId="7" borderId="0" xfId="0" applyFill="1" applyAlignment="1" applyProtection="1">
      <alignment horizontal="right"/>
      <protection hidden="1"/>
    </xf>
    <xf numFmtId="0" fontId="9" fillId="3" borderId="0" xfId="0" applyFont="1" applyFill="1" applyAlignment="1" applyProtection="1">
      <alignment horizontal="right" indent="1"/>
      <protection hidden="1"/>
    </xf>
    <xf numFmtId="0" fontId="10" fillId="3" borderId="0" xfId="5" applyFont="1" applyFill="1" applyAlignment="1" applyProtection="1">
      <alignment horizontal="right" indent="1"/>
      <protection hidden="1"/>
    </xf>
  </cellXfs>
  <cellStyles count="6">
    <cellStyle name="Hipervínculo" xfId="5" builtinId="8"/>
    <cellStyle name="Millares [0]" xfId="1" builtinId="6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artdecolombia.com/" TargetMode="External"/><Relationship Id="rId1" Type="http://schemas.openxmlformats.org/officeDocument/2006/relationships/hyperlink" Target="mailto:comercial@smartdecolombia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D6EDA-0066-41AC-BE50-72B37891E232}">
  <dimension ref="A1:M108"/>
  <sheetViews>
    <sheetView tabSelected="1" workbookViewId="0">
      <selection activeCell="A62" sqref="A62:F65"/>
    </sheetView>
  </sheetViews>
  <sheetFormatPr baseColWidth="10" defaultColWidth="11.44140625" defaultRowHeight="14.4" x14ac:dyDescent="0.3"/>
  <cols>
    <col min="1" max="1" width="14" style="2" bestFit="1" customWidth="1"/>
    <col min="2" max="2" width="12" style="2" bestFit="1" customWidth="1"/>
    <col min="3" max="3" width="11.44140625" style="2"/>
    <col min="4" max="4" width="15.21875" style="2" customWidth="1"/>
    <col min="5" max="6" width="15.5546875" style="2" customWidth="1"/>
    <col min="7" max="11" width="11.44140625" style="2"/>
    <col min="12" max="12" width="14" style="2" customWidth="1"/>
    <col min="13" max="13" width="13.109375" style="2" customWidth="1"/>
    <col min="14" max="16384" width="11.44140625" style="2"/>
  </cols>
  <sheetData>
    <row r="1" spans="1:13" ht="18" x14ac:dyDescent="0.35">
      <c r="A1" s="1" t="s">
        <v>0</v>
      </c>
      <c r="B1" s="1"/>
      <c r="C1" s="1"/>
      <c r="D1" s="1"/>
      <c r="E1" s="1"/>
      <c r="F1" s="1"/>
    </row>
    <row r="3" spans="1:13" x14ac:dyDescent="0.3">
      <c r="A3" s="3" t="s">
        <v>1</v>
      </c>
      <c r="B3" s="4" t="s">
        <v>2</v>
      </c>
      <c r="C3" s="4"/>
      <c r="D3" s="4"/>
      <c r="E3" s="3" t="s">
        <v>3</v>
      </c>
      <c r="F3" s="2">
        <v>289</v>
      </c>
    </row>
    <row r="4" spans="1:13" x14ac:dyDescent="0.3">
      <c r="A4" s="3" t="s">
        <v>4</v>
      </c>
      <c r="B4" s="4" t="s">
        <v>5</v>
      </c>
      <c r="C4" s="4"/>
      <c r="D4" s="4"/>
      <c r="E4" s="3" t="s">
        <v>6</v>
      </c>
      <c r="F4" s="2">
        <v>9807100000</v>
      </c>
    </row>
    <row r="5" spans="1:13" x14ac:dyDescent="0.3">
      <c r="A5" s="3" t="s">
        <v>7</v>
      </c>
      <c r="B5" s="4" t="s">
        <v>8</v>
      </c>
      <c r="C5" s="4"/>
      <c r="D5" s="4"/>
      <c r="E5" s="3" t="s">
        <v>9</v>
      </c>
      <c r="F5" s="5" t="s">
        <v>10</v>
      </c>
    </row>
    <row r="6" spans="1:13" x14ac:dyDescent="0.3">
      <c r="A6" s="3" t="s">
        <v>11</v>
      </c>
      <c r="B6" s="6">
        <v>0.05</v>
      </c>
      <c r="E6" s="3" t="s">
        <v>12</v>
      </c>
      <c r="F6" s="7" t="s">
        <v>10</v>
      </c>
    </row>
    <row r="7" spans="1:13" x14ac:dyDescent="0.3">
      <c r="A7" s="3" t="s">
        <v>13</v>
      </c>
      <c r="B7" s="8">
        <v>0.19</v>
      </c>
      <c r="E7" s="9" t="s">
        <v>14</v>
      </c>
      <c r="F7" s="10">
        <v>3750</v>
      </c>
    </row>
    <row r="8" spans="1:13" x14ac:dyDescent="0.3">
      <c r="A8" s="3" t="s">
        <v>15</v>
      </c>
      <c r="B8" s="11" t="s">
        <v>16</v>
      </c>
      <c r="E8" s="3" t="s">
        <v>17</v>
      </c>
      <c r="F8" s="12" t="s">
        <v>16</v>
      </c>
    </row>
    <row r="9" spans="1:13" x14ac:dyDescent="0.3">
      <c r="A9" s="3" t="s">
        <v>18</v>
      </c>
      <c r="B9" s="11" t="s">
        <v>19</v>
      </c>
      <c r="E9" s="3" t="s">
        <v>20</v>
      </c>
      <c r="F9" s="13">
        <v>3</v>
      </c>
    </row>
    <row r="10" spans="1:13" x14ac:dyDescent="0.3">
      <c r="A10" s="3" t="s">
        <v>21</v>
      </c>
      <c r="B10" s="2" t="s">
        <v>22</v>
      </c>
      <c r="E10" s="3" t="s">
        <v>23</v>
      </c>
    </row>
    <row r="12" spans="1:13" ht="15" thickBot="1" x14ac:dyDescent="0.35">
      <c r="A12" s="3" t="s">
        <v>24</v>
      </c>
      <c r="B12" s="14">
        <v>34</v>
      </c>
    </row>
    <row r="13" spans="1:13" ht="15.6" thickTop="1" thickBot="1" x14ac:dyDescent="0.35">
      <c r="A13" s="24" t="s">
        <v>25</v>
      </c>
      <c r="B13" s="15"/>
      <c r="C13" s="15"/>
      <c r="D13" s="15"/>
      <c r="E13" s="16">
        <v>102</v>
      </c>
      <c r="F13" s="17">
        <f>E13*$F$7</f>
        <v>382500</v>
      </c>
      <c r="G13" s="18"/>
      <c r="H13" s="18"/>
      <c r="I13" s="48" t="s">
        <v>26</v>
      </c>
      <c r="J13" s="59"/>
      <c r="K13" s="59"/>
      <c r="L13" s="59"/>
      <c r="M13" s="59"/>
    </row>
    <row r="14" spans="1:13" ht="15" thickTop="1" x14ac:dyDescent="0.3">
      <c r="A14" s="60" t="s">
        <v>27</v>
      </c>
      <c r="B14" s="20"/>
      <c r="C14" s="20"/>
      <c r="D14" s="20"/>
      <c r="E14" s="21">
        <v>20</v>
      </c>
      <c r="F14" s="22">
        <f>E14*$F$7</f>
        <v>75000</v>
      </c>
      <c r="G14" s="20"/>
      <c r="H14" s="20"/>
      <c r="I14" s="23" t="s">
        <v>28</v>
      </c>
      <c r="J14" s="23"/>
      <c r="K14" s="23"/>
      <c r="L14" s="23"/>
      <c r="M14" s="23"/>
    </row>
    <row r="15" spans="1:13" x14ac:dyDescent="0.3">
      <c r="A15" s="60" t="s">
        <v>29</v>
      </c>
      <c r="B15" s="20"/>
      <c r="C15" s="20"/>
      <c r="D15" s="20"/>
      <c r="E15" s="21">
        <v>50</v>
      </c>
      <c r="F15" s="22">
        <f>E15*$F$7</f>
        <v>187500</v>
      </c>
      <c r="G15" s="20"/>
      <c r="H15" s="20"/>
      <c r="I15" s="23"/>
      <c r="J15" s="23"/>
      <c r="K15" s="23"/>
      <c r="L15" s="23"/>
      <c r="M15" s="23"/>
    </row>
    <row r="16" spans="1:13" x14ac:dyDescent="0.3">
      <c r="A16" s="60" t="s">
        <v>30</v>
      </c>
      <c r="B16" s="20"/>
      <c r="C16" s="20"/>
      <c r="D16" s="20"/>
      <c r="E16" s="21">
        <v>20</v>
      </c>
      <c r="F16" s="22">
        <f t="shared" ref="F16:F17" si="0">E16*$F$7</f>
        <v>75000</v>
      </c>
      <c r="G16" s="20"/>
      <c r="H16" s="20"/>
      <c r="I16" s="23"/>
      <c r="J16" s="23"/>
      <c r="K16" s="23"/>
      <c r="L16" s="23"/>
      <c r="M16" s="23"/>
    </row>
    <row r="17" spans="1:13" ht="15" thickBot="1" x14ac:dyDescent="0.35">
      <c r="A17" s="60" t="s">
        <v>31</v>
      </c>
      <c r="B17" s="20"/>
      <c r="C17" s="20"/>
      <c r="D17" s="20"/>
      <c r="E17" s="21">
        <v>10</v>
      </c>
      <c r="F17" s="22">
        <f t="shared" si="0"/>
        <v>37500</v>
      </c>
      <c r="G17" s="20"/>
      <c r="H17" s="20"/>
      <c r="I17" s="23"/>
      <c r="J17" s="23"/>
      <c r="K17" s="23"/>
      <c r="L17" s="23"/>
      <c r="M17" s="23"/>
    </row>
    <row r="18" spans="1:13" ht="15.6" thickTop="1" thickBot="1" x14ac:dyDescent="0.35">
      <c r="A18" s="24" t="s">
        <v>32</v>
      </c>
      <c r="B18" s="15"/>
      <c r="C18" s="15"/>
      <c r="D18" s="15"/>
      <c r="E18" s="25">
        <f>SUM(E13:E17)</f>
        <v>202</v>
      </c>
      <c r="F18" s="26">
        <f>SUM(F13:F17)</f>
        <v>757500</v>
      </c>
    </row>
    <row r="19" spans="1:13" ht="15" thickTop="1" x14ac:dyDescent="0.3"/>
    <row r="20" spans="1:13" ht="15.6" x14ac:dyDescent="0.3">
      <c r="A20" s="27" t="s">
        <v>33</v>
      </c>
      <c r="B20" s="27"/>
      <c r="C20" s="27"/>
      <c r="D20" s="27"/>
      <c r="E20" s="27"/>
      <c r="F20" s="27"/>
    </row>
    <row r="22" spans="1:13" x14ac:dyDescent="0.3">
      <c r="A22" s="28" t="s">
        <v>34</v>
      </c>
      <c r="B22" s="29"/>
      <c r="C22" s="29"/>
      <c r="D22" s="29"/>
      <c r="E22" s="29"/>
      <c r="F22" s="29"/>
    </row>
    <row r="23" spans="1:13" x14ac:dyDescent="0.3">
      <c r="A23" s="60" t="s">
        <v>35</v>
      </c>
      <c r="B23" s="20"/>
      <c r="C23" s="20"/>
      <c r="D23" s="30">
        <f>IF(B6&lt;=F6,B6,F6)</f>
        <v>0.05</v>
      </c>
      <c r="E23" s="31">
        <f>E18*B6</f>
        <v>10.100000000000001</v>
      </c>
      <c r="F23" s="32">
        <f t="shared" ref="F23" si="1">E23*$F$7</f>
        <v>37875.000000000007</v>
      </c>
      <c r="G23" s="20"/>
      <c r="H23" s="20"/>
      <c r="I23" s="23" t="s">
        <v>36</v>
      </c>
      <c r="J23" s="23"/>
      <c r="K23" s="23"/>
      <c r="L23" s="23"/>
      <c r="M23" s="23"/>
    </row>
    <row r="24" spans="1:13" x14ac:dyDescent="0.3">
      <c r="A24" s="60" t="s">
        <v>37</v>
      </c>
      <c r="B24" s="20"/>
      <c r="C24" s="20"/>
      <c r="D24" s="33"/>
      <c r="E24" s="31">
        <f>SUM(E18,E23)*$B$7</f>
        <v>40.298999999999999</v>
      </c>
      <c r="F24" s="32">
        <f>SUM(F18,F23)*$B$7</f>
        <v>151121.25</v>
      </c>
      <c r="G24" s="20"/>
      <c r="H24" s="20"/>
      <c r="I24" s="23"/>
      <c r="J24" s="23"/>
      <c r="K24" s="23"/>
      <c r="L24" s="23"/>
      <c r="M24" s="23"/>
    </row>
    <row r="25" spans="1:13" x14ac:dyDescent="0.3">
      <c r="A25" s="28" t="s">
        <v>38</v>
      </c>
      <c r="B25" s="29"/>
      <c r="C25" s="29"/>
      <c r="D25" s="34"/>
      <c r="E25" s="35">
        <f>SUM(E23:E24)</f>
        <v>50.399000000000001</v>
      </c>
      <c r="F25" s="36">
        <f>SUM(F23:F24)</f>
        <v>188996.25</v>
      </c>
      <c r="I25" s="3"/>
      <c r="J25" s="3"/>
      <c r="K25" s="3"/>
      <c r="L25" s="3"/>
      <c r="M25" s="3"/>
    </row>
    <row r="26" spans="1:13" x14ac:dyDescent="0.3">
      <c r="F26" s="37"/>
      <c r="I26" s="3"/>
      <c r="J26" s="3"/>
      <c r="K26" s="3"/>
      <c r="L26" s="3"/>
      <c r="M26" s="3"/>
    </row>
    <row r="27" spans="1:13" x14ac:dyDescent="0.3">
      <c r="A27" s="28" t="s">
        <v>39</v>
      </c>
      <c r="B27" s="29"/>
      <c r="C27" s="29"/>
      <c r="D27" s="29"/>
      <c r="E27" s="29"/>
      <c r="F27" s="38"/>
      <c r="I27" s="3"/>
      <c r="J27" s="3"/>
      <c r="K27" s="3"/>
      <c r="L27" s="3"/>
      <c r="M27" s="3"/>
    </row>
    <row r="28" spans="1:13" x14ac:dyDescent="0.3">
      <c r="A28" s="60" t="s">
        <v>40</v>
      </c>
      <c r="B28" s="20"/>
      <c r="C28" s="20"/>
      <c r="D28" s="20"/>
      <c r="E28" s="39">
        <v>33.33</v>
      </c>
      <c r="F28" s="22">
        <v>120000</v>
      </c>
      <c r="G28" s="20"/>
      <c r="H28" s="20"/>
      <c r="I28" s="23" t="s">
        <v>80</v>
      </c>
      <c r="J28" s="23"/>
      <c r="K28" s="23"/>
      <c r="L28" s="23"/>
      <c r="M28" s="23"/>
    </row>
    <row r="29" spans="1:13" x14ac:dyDescent="0.3">
      <c r="A29" s="60" t="s">
        <v>41</v>
      </c>
      <c r="B29" s="20"/>
      <c r="C29" s="20"/>
      <c r="D29" s="20"/>
      <c r="E29" s="39">
        <v>22.22</v>
      </c>
      <c r="F29" s="22">
        <v>80000</v>
      </c>
      <c r="G29" s="20"/>
      <c r="H29" s="20"/>
      <c r="I29" s="23"/>
      <c r="J29" s="23"/>
      <c r="K29" s="23"/>
      <c r="L29" s="23"/>
      <c r="M29" s="23"/>
    </row>
    <row r="30" spans="1:13" x14ac:dyDescent="0.3">
      <c r="A30" s="60" t="s">
        <v>42</v>
      </c>
      <c r="B30" s="20"/>
      <c r="C30" s="20"/>
      <c r="D30" s="20"/>
      <c r="E30" s="39">
        <v>116.67</v>
      </c>
      <c r="F30" s="22">
        <v>420000</v>
      </c>
      <c r="G30" s="20"/>
      <c r="H30" s="20"/>
      <c r="I30" s="23"/>
      <c r="J30" s="23"/>
      <c r="K30" s="23"/>
      <c r="L30" s="23"/>
      <c r="M30" s="23"/>
    </row>
    <row r="31" spans="1:13" x14ac:dyDescent="0.3">
      <c r="A31" s="60" t="s">
        <v>43</v>
      </c>
      <c r="B31" s="20"/>
      <c r="C31" s="20"/>
      <c r="D31" s="20"/>
      <c r="E31" s="39">
        <v>69.44</v>
      </c>
      <c r="F31" s="22">
        <v>250000</v>
      </c>
      <c r="G31" s="20"/>
      <c r="H31" s="20"/>
      <c r="I31" s="23"/>
      <c r="J31" s="23"/>
      <c r="K31" s="23"/>
      <c r="L31" s="23"/>
      <c r="M31" s="23"/>
    </row>
    <row r="32" spans="1:13" x14ac:dyDescent="0.3">
      <c r="A32" s="60" t="s">
        <v>44</v>
      </c>
      <c r="B32" s="20"/>
      <c r="C32" s="20"/>
      <c r="D32" s="20"/>
      <c r="E32" s="39">
        <v>85.33</v>
      </c>
      <c r="F32" s="22">
        <v>320000</v>
      </c>
      <c r="G32" s="20"/>
      <c r="H32" s="20"/>
      <c r="I32" s="23"/>
      <c r="J32" s="23"/>
      <c r="K32" s="23"/>
      <c r="L32" s="23"/>
      <c r="M32" s="23"/>
    </row>
    <row r="33" spans="1:13" x14ac:dyDescent="0.3">
      <c r="A33" s="60" t="s">
        <v>45</v>
      </c>
      <c r="B33" s="20"/>
      <c r="C33" s="20"/>
      <c r="D33" s="20"/>
      <c r="E33" s="39">
        <v>44.45</v>
      </c>
      <c r="F33" s="22">
        <v>160000</v>
      </c>
      <c r="G33" s="20"/>
      <c r="H33" s="20"/>
      <c r="I33" s="23"/>
      <c r="J33" s="23"/>
      <c r="K33" s="23"/>
      <c r="L33" s="23"/>
      <c r="M33" s="23"/>
    </row>
    <row r="34" spans="1:13" x14ac:dyDescent="0.3">
      <c r="A34" s="60" t="s">
        <v>46</v>
      </c>
      <c r="B34" s="20"/>
      <c r="C34" s="20"/>
      <c r="D34" s="20"/>
      <c r="E34" s="39">
        <v>41.68</v>
      </c>
      <c r="F34" s="22">
        <v>150000</v>
      </c>
      <c r="G34" s="20"/>
      <c r="H34" s="20"/>
      <c r="I34" s="23"/>
      <c r="J34" s="23"/>
      <c r="K34" s="23"/>
      <c r="L34" s="23"/>
      <c r="M34" s="23"/>
    </row>
    <row r="35" spans="1:13" x14ac:dyDescent="0.3">
      <c r="A35" s="28" t="s">
        <v>47</v>
      </c>
      <c r="B35" s="29"/>
      <c r="C35" s="29"/>
      <c r="D35" s="29"/>
      <c r="E35" s="35">
        <f>SUM(E28:E34)</f>
        <v>413.12</v>
      </c>
      <c r="F35" s="36">
        <f>SUM(F28:F34)</f>
        <v>1500000</v>
      </c>
      <c r="I35" s="3"/>
      <c r="J35" s="3"/>
      <c r="K35" s="3"/>
      <c r="L35" s="3"/>
      <c r="M35" s="3"/>
    </row>
    <row r="36" spans="1:13" x14ac:dyDescent="0.3">
      <c r="I36" s="3"/>
      <c r="J36" s="3"/>
      <c r="K36" s="3"/>
      <c r="L36" s="3"/>
      <c r="M36" s="3"/>
    </row>
    <row r="37" spans="1:13" x14ac:dyDescent="0.3">
      <c r="A37" s="28" t="s">
        <v>48</v>
      </c>
      <c r="B37" s="29"/>
      <c r="C37" s="29"/>
      <c r="D37" s="29"/>
      <c r="E37" s="29"/>
      <c r="F37" s="40"/>
      <c r="I37" s="3"/>
      <c r="J37" s="3"/>
      <c r="K37" s="3"/>
      <c r="L37" s="3"/>
      <c r="M37" s="3"/>
    </row>
    <row r="38" spans="1:13" x14ac:dyDescent="0.3">
      <c r="A38" s="60" t="s">
        <v>49</v>
      </c>
      <c r="B38" s="20"/>
      <c r="C38" s="20"/>
      <c r="D38" s="20"/>
      <c r="E38" s="39">
        <v>116.67</v>
      </c>
      <c r="F38" s="22">
        <v>420000</v>
      </c>
      <c r="G38" s="20"/>
      <c r="H38" s="20"/>
      <c r="I38" s="23" t="s">
        <v>50</v>
      </c>
      <c r="J38" s="23"/>
      <c r="K38" s="23"/>
      <c r="L38" s="23"/>
      <c r="M38" s="23"/>
    </row>
    <row r="39" spans="1:13" x14ac:dyDescent="0.3">
      <c r="A39" s="60" t="s">
        <v>51</v>
      </c>
      <c r="B39" s="20"/>
      <c r="C39" s="20"/>
      <c r="D39" s="20"/>
      <c r="E39" s="39">
        <v>9.7200000000000006</v>
      </c>
      <c r="F39" s="22">
        <v>35000</v>
      </c>
      <c r="G39" s="20"/>
      <c r="H39" s="20"/>
      <c r="I39" s="23"/>
      <c r="J39" s="23"/>
      <c r="K39" s="23"/>
      <c r="L39" s="23"/>
      <c r="M39" s="23"/>
    </row>
    <row r="40" spans="1:13" x14ac:dyDescent="0.3">
      <c r="A40" s="60" t="s">
        <v>52</v>
      </c>
      <c r="B40" s="20"/>
      <c r="C40" s="20"/>
      <c r="D40" s="20"/>
      <c r="E40" s="39">
        <v>9.7200000000000006</v>
      </c>
      <c r="F40" s="22">
        <v>35000</v>
      </c>
      <c r="G40" s="20"/>
      <c r="H40" s="20"/>
      <c r="I40" s="23"/>
      <c r="J40" s="23"/>
      <c r="K40" s="23"/>
      <c r="L40" s="23"/>
      <c r="M40" s="23"/>
    </row>
    <row r="41" spans="1:13" x14ac:dyDescent="0.3">
      <c r="A41" s="60" t="s">
        <v>53</v>
      </c>
      <c r="B41" s="20"/>
      <c r="C41" s="20"/>
      <c r="D41" s="20"/>
      <c r="E41" s="39">
        <v>44.44</v>
      </c>
      <c r="F41" s="22">
        <v>160000</v>
      </c>
      <c r="G41" s="20"/>
      <c r="H41" s="20"/>
      <c r="I41" s="23"/>
      <c r="J41" s="23"/>
      <c r="K41" s="23"/>
      <c r="L41" s="23"/>
      <c r="M41" s="23"/>
    </row>
    <row r="42" spans="1:13" x14ac:dyDescent="0.3">
      <c r="A42" s="60" t="s">
        <v>54</v>
      </c>
      <c r="B42" s="20"/>
      <c r="C42" s="20"/>
      <c r="D42" s="20"/>
      <c r="E42" s="39">
        <v>11.11</v>
      </c>
      <c r="F42" s="22">
        <v>40000</v>
      </c>
      <c r="G42" s="20"/>
      <c r="H42" s="20"/>
      <c r="I42" s="23"/>
      <c r="J42" s="23"/>
      <c r="K42" s="23"/>
      <c r="L42" s="23"/>
      <c r="M42" s="23"/>
    </row>
    <row r="43" spans="1:13" x14ac:dyDescent="0.3">
      <c r="A43" s="60" t="s">
        <v>55</v>
      </c>
      <c r="B43" s="20"/>
      <c r="C43" s="20"/>
      <c r="D43" s="20"/>
      <c r="E43" s="39">
        <v>16.670000000000002</v>
      </c>
      <c r="F43" s="22">
        <v>60000</v>
      </c>
      <c r="G43" s="20"/>
      <c r="H43" s="20"/>
      <c r="I43" s="23"/>
      <c r="J43" s="23"/>
      <c r="K43" s="23"/>
      <c r="L43" s="23"/>
      <c r="M43" s="23"/>
    </row>
    <row r="44" spans="1:13" x14ac:dyDescent="0.3">
      <c r="A44" s="60" t="s">
        <v>56</v>
      </c>
      <c r="B44" s="20"/>
      <c r="C44" s="20"/>
      <c r="D44" s="20"/>
      <c r="E44" s="39">
        <v>33.33</v>
      </c>
      <c r="F44" s="22">
        <v>120000</v>
      </c>
      <c r="G44" s="20"/>
      <c r="H44" s="20"/>
      <c r="I44" s="61"/>
      <c r="J44" s="61"/>
      <c r="K44" s="61"/>
      <c r="L44" s="61"/>
      <c r="M44" s="61"/>
    </row>
    <row r="45" spans="1:13" x14ac:dyDescent="0.3">
      <c r="A45" s="60" t="s">
        <v>57</v>
      </c>
      <c r="B45" s="20"/>
      <c r="C45" s="20"/>
      <c r="D45" s="20"/>
      <c r="E45" s="39">
        <v>33.33</v>
      </c>
      <c r="F45" s="22">
        <v>120000</v>
      </c>
      <c r="G45" s="20"/>
      <c r="H45" s="20"/>
      <c r="I45" s="61"/>
      <c r="J45" s="61"/>
      <c r="K45" s="61"/>
      <c r="L45" s="61"/>
      <c r="M45" s="61"/>
    </row>
    <row r="46" spans="1:13" ht="14.4" customHeight="1" x14ac:dyDescent="0.3">
      <c r="A46" s="60" t="s">
        <v>58</v>
      </c>
      <c r="B46" s="20"/>
      <c r="C46" s="20"/>
      <c r="D46" s="20"/>
      <c r="E46" s="39">
        <v>50</v>
      </c>
      <c r="F46" s="22">
        <v>180000</v>
      </c>
      <c r="G46" s="20"/>
      <c r="H46" s="20"/>
      <c r="I46" s="23" t="s">
        <v>59</v>
      </c>
      <c r="J46" s="23"/>
      <c r="K46" s="23"/>
      <c r="L46" s="23"/>
      <c r="M46" s="23"/>
    </row>
    <row r="47" spans="1:13" x14ac:dyDescent="0.3">
      <c r="A47" s="60" t="s">
        <v>60</v>
      </c>
      <c r="B47" s="20"/>
      <c r="C47" s="20"/>
      <c r="D47" s="20"/>
      <c r="E47" s="39">
        <v>97.22</v>
      </c>
      <c r="F47" s="22">
        <v>350000</v>
      </c>
      <c r="G47" s="20"/>
      <c r="H47" s="20"/>
      <c r="I47" s="23"/>
      <c r="J47" s="23"/>
      <c r="K47" s="23"/>
      <c r="L47" s="23"/>
      <c r="M47" s="23"/>
    </row>
    <row r="48" spans="1:13" x14ac:dyDescent="0.3">
      <c r="A48" s="28" t="s">
        <v>61</v>
      </c>
      <c r="B48" s="29"/>
      <c r="C48" s="29"/>
      <c r="D48" s="29"/>
      <c r="E48" s="35">
        <f>SUM(E38:E47)</f>
        <v>422.21000000000004</v>
      </c>
      <c r="F48" s="42">
        <f>SUM(F38:F47)</f>
        <v>1520000</v>
      </c>
      <c r="I48" s="3"/>
      <c r="J48" s="3"/>
      <c r="K48" s="3"/>
      <c r="L48" s="3"/>
      <c r="M48" s="3"/>
    </row>
    <row r="49" spans="1:13" x14ac:dyDescent="0.3">
      <c r="E49" s="43"/>
      <c r="F49" s="37"/>
      <c r="I49" s="3"/>
      <c r="J49" s="3"/>
      <c r="K49" s="3"/>
      <c r="L49" s="3"/>
      <c r="M49" s="3"/>
    </row>
    <row r="50" spans="1:13" x14ac:dyDescent="0.3">
      <c r="A50" s="60" t="s">
        <v>62</v>
      </c>
      <c r="B50" s="20"/>
      <c r="C50" s="20"/>
      <c r="D50" s="44">
        <v>0.19</v>
      </c>
      <c r="E50" s="31">
        <f>SUM(E38:E46)*D50</f>
        <v>61.748100000000001</v>
      </c>
      <c r="F50" s="32">
        <f>SUM(F38:F46)*D50</f>
        <v>222300</v>
      </c>
      <c r="G50" s="20"/>
      <c r="H50" s="20"/>
      <c r="I50" s="41" t="s">
        <v>63</v>
      </c>
      <c r="J50" s="41"/>
      <c r="K50" s="61"/>
      <c r="L50" s="61"/>
      <c r="M50" s="61"/>
    </row>
    <row r="51" spans="1:13" x14ac:dyDescent="0.3">
      <c r="E51" s="43"/>
      <c r="F51" s="37"/>
      <c r="I51" s="3"/>
      <c r="J51" s="3"/>
      <c r="K51" s="3"/>
      <c r="L51" s="3"/>
      <c r="M51" s="3"/>
    </row>
    <row r="52" spans="1:13" x14ac:dyDescent="0.3">
      <c r="A52" s="28" t="s">
        <v>64</v>
      </c>
      <c r="B52" s="29"/>
      <c r="C52" s="29"/>
      <c r="D52" s="29"/>
      <c r="E52" s="35">
        <f>SUM(E25,E35,E48,E50,)</f>
        <v>947.47710000000006</v>
      </c>
      <c r="F52" s="36">
        <f>SUM(F25,F35,F48,F50)</f>
        <v>3431296.25</v>
      </c>
      <c r="I52" s="3"/>
      <c r="J52" s="3"/>
      <c r="K52" s="3"/>
      <c r="L52" s="3"/>
      <c r="M52" s="3"/>
    </row>
    <row r="53" spans="1:13" x14ac:dyDescent="0.3">
      <c r="I53" s="3"/>
      <c r="J53" s="3"/>
      <c r="K53" s="3"/>
      <c r="L53" s="3"/>
      <c r="M53" s="3"/>
    </row>
    <row r="54" spans="1:13" x14ac:dyDescent="0.3">
      <c r="A54" s="60" t="s">
        <v>65</v>
      </c>
      <c r="B54" s="20"/>
      <c r="C54" s="20"/>
      <c r="D54" s="63">
        <v>4.0000000000000001E-3</v>
      </c>
      <c r="E54" s="31">
        <f>E52*D54</f>
        <v>3.7899084000000003</v>
      </c>
      <c r="F54" s="32">
        <f>F52*D54</f>
        <v>13725.184999999999</v>
      </c>
      <c r="G54" s="20"/>
      <c r="H54" s="20"/>
      <c r="I54" s="41" t="s">
        <v>66</v>
      </c>
      <c r="J54" s="61"/>
      <c r="K54" s="61"/>
      <c r="L54" s="61"/>
      <c r="M54" s="61"/>
    </row>
    <row r="55" spans="1:13" ht="15" thickBot="1" x14ac:dyDescent="0.35">
      <c r="I55" s="3"/>
      <c r="J55" s="3"/>
      <c r="K55" s="3"/>
      <c r="L55" s="3"/>
      <c r="M55" s="3"/>
    </row>
    <row r="56" spans="1:13" ht="15" thickBot="1" x14ac:dyDescent="0.35">
      <c r="A56" s="62" t="s">
        <v>67</v>
      </c>
      <c r="B56" s="45"/>
      <c r="C56" s="45"/>
      <c r="D56" s="45"/>
      <c r="E56" s="46">
        <f>SUM(E52:E55)</f>
        <v>951.26700840000001</v>
      </c>
      <c r="F56" s="47">
        <f>SUM(F52:F54)</f>
        <v>3445021.4350000001</v>
      </c>
      <c r="G56" s="18"/>
      <c r="H56" s="18"/>
      <c r="I56" s="19" t="s">
        <v>68</v>
      </c>
      <c r="J56" s="18"/>
      <c r="K56" s="18"/>
      <c r="L56" s="18"/>
      <c r="M56" s="18"/>
    </row>
    <row r="59" spans="1:13" x14ac:dyDescent="0.3">
      <c r="A59" s="49" t="s">
        <v>69</v>
      </c>
      <c r="B59" s="49"/>
      <c r="C59" s="49"/>
      <c r="D59" s="49"/>
      <c r="E59" s="49"/>
      <c r="F59" s="49"/>
      <c r="G59" s="50"/>
      <c r="H59" s="50"/>
      <c r="I59" s="50"/>
      <c r="J59" s="50"/>
      <c r="K59" s="50"/>
      <c r="L59" s="50"/>
      <c r="M59" s="50"/>
    </row>
    <row r="60" spans="1:13" x14ac:dyDescent="0.3">
      <c r="A60" s="49"/>
      <c r="B60" s="49"/>
      <c r="C60" s="49"/>
      <c r="D60" s="49"/>
      <c r="E60" s="49"/>
      <c r="F60" s="49"/>
      <c r="G60" s="50"/>
      <c r="H60" s="50"/>
      <c r="I60" s="50"/>
      <c r="J60" s="50"/>
      <c r="K60" s="50"/>
      <c r="L60" s="50"/>
      <c r="M60" s="50"/>
    </row>
    <row r="61" spans="1:13" x14ac:dyDescent="0.3">
      <c r="A61" s="50"/>
      <c r="B61" s="50"/>
      <c r="C61" s="50"/>
      <c r="D61" s="50"/>
      <c r="E61" s="50"/>
      <c r="F61" s="50"/>
    </row>
    <row r="62" spans="1:13" ht="14.4" customHeight="1" x14ac:dyDescent="0.3">
      <c r="A62" s="51" t="s">
        <v>70</v>
      </c>
      <c r="B62" s="51"/>
      <c r="C62" s="51"/>
      <c r="D62" s="51"/>
      <c r="E62" s="51"/>
      <c r="F62" s="51"/>
      <c r="G62" s="52"/>
      <c r="H62" s="52"/>
      <c r="I62" s="52"/>
      <c r="J62" s="52"/>
      <c r="K62" s="52"/>
      <c r="L62" s="52"/>
      <c r="M62" s="52"/>
    </row>
    <row r="63" spans="1:13" x14ac:dyDescent="0.3">
      <c r="A63" s="51"/>
      <c r="B63" s="51"/>
      <c r="C63" s="51"/>
      <c r="D63" s="51"/>
      <c r="E63" s="51"/>
      <c r="F63" s="51"/>
      <c r="G63" s="52"/>
      <c r="H63" s="52"/>
      <c r="I63" s="52"/>
      <c r="J63" s="52"/>
      <c r="K63" s="52"/>
      <c r="L63" s="52"/>
      <c r="M63" s="52"/>
    </row>
    <row r="64" spans="1:13" x14ac:dyDescent="0.3">
      <c r="A64" s="51"/>
      <c r="B64" s="51"/>
      <c r="C64" s="51"/>
      <c r="D64" s="51"/>
      <c r="E64" s="51"/>
      <c r="F64" s="51"/>
    </row>
    <row r="65" spans="1:13" x14ac:dyDescent="0.3">
      <c r="A65" s="51"/>
      <c r="B65" s="51"/>
      <c r="C65" s="51"/>
      <c r="D65" s="51"/>
      <c r="E65" s="51"/>
      <c r="F65" s="51"/>
    </row>
    <row r="66" spans="1:13" ht="14.4" customHeight="1" x14ac:dyDescent="0.3">
      <c r="A66" s="50"/>
      <c r="B66" s="50"/>
      <c r="C66" s="50"/>
      <c r="D66" s="50"/>
      <c r="E66" s="50"/>
      <c r="F66" s="50"/>
    </row>
    <row r="67" spans="1:13" ht="14.4" customHeight="1" x14ac:dyDescent="0.3">
      <c r="A67" s="51" t="s">
        <v>71</v>
      </c>
      <c r="B67" s="51"/>
      <c r="C67" s="51"/>
      <c r="D67" s="51"/>
      <c r="E67" s="51"/>
      <c r="F67" s="51"/>
      <c r="G67" s="53"/>
      <c r="H67" s="53"/>
      <c r="I67" s="53"/>
      <c r="J67" s="53"/>
      <c r="K67" s="53"/>
      <c r="L67" s="53"/>
      <c r="M67" s="54"/>
    </row>
    <row r="68" spans="1:13" x14ac:dyDescent="0.3">
      <c r="A68" s="51"/>
      <c r="B68" s="51"/>
      <c r="C68" s="51"/>
      <c r="D68" s="51"/>
      <c r="E68" s="51"/>
      <c r="F68" s="51"/>
    </row>
    <row r="69" spans="1:13" x14ac:dyDescent="0.3">
      <c r="A69" s="50"/>
      <c r="B69" s="50"/>
      <c r="C69" s="50"/>
      <c r="D69" s="50"/>
      <c r="E69" s="50"/>
      <c r="F69" s="50"/>
    </row>
    <row r="70" spans="1:13" ht="14.4" customHeight="1" x14ac:dyDescent="0.3">
      <c r="A70" s="51" t="s">
        <v>72</v>
      </c>
      <c r="B70" s="51"/>
      <c r="C70" s="51"/>
      <c r="D70" s="51"/>
      <c r="E70" s="51"/>
      <c r="F70" s="51"/>
      <c r="G70" s="52"/>
      <c r="H70" s="52"/>
      <c r="I70" s="52"/>
      <c r="J70" s="52"/>
      <c r="K70" s="52"/>
      <c r="L70" s="52"/>
      <c r="M70" s="52"/>
    </row>
    <row r="71" spans="1:13" x14ac:dyDescent="0.3">
      <c r="A71" s="51"/>
      <c r="B71" s="51"/>
      <c r="C71" s="51"/>
      <c r="D71" s="51"/>
      <c r="E71" s="51"/>
      <c r="F71" s="51"/>
      <c r="G71" s="52"/>
      <c r="H71" s="52"/>
      <c r="I71" s="52"/>
      <c r="J71" s="52"/>
      <c r="K71" s="52"/>
      <c r="L71" s="52"/>
      <c r="M71" s="52"/>
    </row>
    <row r="72" spans="1:13" x14ac:dyDescent="0.3">
      <c r="A72" s="51"/>
      <c r="B72" s="51"/>
      <c r="C72" s="51"/>
      <c r="D72" s="51"/>
      <c r="E72" s="51"/>
      <c r="F72" s="51"/>
    </row>
    <row r="73" spans="1:13" x14ac:dyDescent="0.3">
      <c r="A73" s="50"/>
      <c r="B73" s="50"/>
      <c r="C73" s="50"/>
      <c r="D73" s="50"/>
      <c r="E73" s="50"/>
      <c r="F73" s="50"/>
    </row>
    <row r="74" spans="1:13" ht="14.4" customHeight="1" x14ac:dyDescent="0.3">
      <c r="A74" s="51" t="s">
        <v>73</v>
      </c>
      <c r="B74" s="51"/>
      <c r="C74" s="51"/>
      <c r="D74" s="51"/>
      <c r="E74" s="51"/>
      <c r="F74" s="51"/>
      <c r="G74" s="55"/>
      <c r="H74" s="55"/>
      <c r="I74" s="55"/>
      <c r="J74" s="55"/>
      <c r="K74" s="55"/>
      <c r="L74" s="55"/>
      <c r="M74" s="55"/>
    </row>
    <row r="75" spans="1:13" ht="14.4" customHeight="1" x14ac:dyDescent="0.3">
      <c r="A75" s="51"/>
      <c r="B75" s="51"/>
      <c r="C75" s="51"/>
      <c r="D75" s="51"/>
      <c r="E75" s="51"/>
      <c r="F75" s="51"/>
      <c r="G75" s="55"/>
      <c r="H75" s="55"/>
      <c r="I75" s="55"/>
      <c r="J75" s="55"/>
      <c r="K75" s="55"/>
      <c r="L75" s="55"/>
      <c r="M75" s="55"/>
    </row>
    <row r="76" spans="1:13" x14ac:dyDescent="0.3">
      <c r="A76" s="51"/>
      <c r="B76" s="51"/>
      <c r="C76" s="51"/>
      <c r="D76" s="51"/>
      <c r="E76" s="51"/>
      <c r="F76" s="51"/>
      <c r="G76" s="55"/>
      <c r="H76" s="55"/>
      <c r="I76" s="55"/>
      <c r="J76" s="55"/>
      <c r="K76" s="55"/>
      <c r="L76" s="55"/>
      <c r="M76" s="55"/>
    </row>
    <row r="77" spans="1:13" x14ac:dyDescent="0.3">
      <c r="A77" s="50"/>
      <c r="B77" s="50"/>
      <c r="C77" s="50"/>
      <c r="D77" s="50"/>
      <c r="E77" s="50"/>
      <c r="F77" s="50"/>
    </row>
    <row r="78" spans="1:13" x14ac:dyDescent="0.3">
      <c r="A78" s="56"/>
      <c r="B78" s="50"/>
      <c r="C78" s="50"/>
      <c r="D78" s="50"/>
      <c r="E78" s="50"/>
      <c r="F78" s="50"/>
    </row>
    <row r="79" spans="1:13" s="57" customFormat="1" x14ac:dyDescent="0.3">
      <c r="A79" s="56"/>
      <c r="B79" s="50"/>
      <c r="C79" s="50"/>
      <c r="D79" s="50"/>
      <c r="E79" s="50"/>
      <c r="F79" s="50"/>
      <c r="G79" s="2"/>
      <c r="H79" s="2"/>
      <c r="I79" s="2"/>
      <c r="J79" s="2"/>
      <c r="K79" s="2"/>
      <c r="L79" s="2"/>
      <c r="M79" s="2"/>
    </row>
    <row r="80" spans="1:13" s="57" customFormat="1" ht="10.199999999999999" x14ac:dyDescent="0.2">
      <c r="A80" s="58"/>
      <c r="B80" s="58"/>
      <c r="C80" s="58"/>
      <c r="D80" s="58"/>
      <c r="E80" s="58"/>
      <c r="F80" s="58"/>
    </row>
    <row r="81" spans="1:13" s="57" customFormat="1" ht="10.199999999999999" x14ac:dyDescent="0.2">
      <c r="A81" s="58"/>
      <c r="B81" s="58"/>
      <c r="C81" s="58"/>
      <c r="D81" s="58"/>
      <c r="E81" s="58"/>
      <c r="F81" s="58"/>
    </row>
    <row r="82" spans="1:13" s="57" customFormat="1" ht="10.199999999999999" x14ac:dyDescent="0.2">
      <c r="A82" s="58"/>
      <c r="B82" s="58"/>
      <c r="C82" s="58"/>
      <c r="D82" s="58"/>
      <c r="E82" s="58"/>
      <c r="F82" s="58"/>
    </row>
    <row r="83" spans="1:13" s="57" customFormat="1" ht="10.199999999999999" x14ac:dyDescent="0.2">
      <c r="A83" s="58"/>
      <c r="B83" s="58"/>
      <c r="C83" s="58"/>
      <c r="D83" s="58"/>
      <c r="E83" s="58"/>
      <c r="F83" s="58"/>
    </row>
    <row r="84" spans="1:13" x14ac:dyDescent="0.3">
      <c r="A84" s="58"/>
      <c r="B84" s="58"/>
      <c r="C84" s="58"/>
      <c r="D84" s="58"/>
      <c r="E84" s="58"/>
      <c r="F84" s="50"/>
      <c r="G84" s="57"/>
      <c r="H84" s="57"/>
      <c r="I84" s="57"/>
      <c r="J84" s="57"/>
      <c r="K84" s="57"/>
      <c r="L84" s="57"/>
      <c r="M84" s="57"/>
    </row>
    <row r="85" spans="1:13" x14ac:dyDescent="0.3">
      <c r="A85" s="58"/>
      <c r="B85" s="58"/>
      <c r="C85" s="58"/>
      <c r="D85" s="58"/>
      <c r="E85" s="58"/>
      <c r="F85" s="50"/>
      <c r="G85" s="57"/>
      <c r="H85" s="57"/>
      <c r="I85" s="57"/>
      <c r="J85" s="57"/>
      <c r="K85" s="57"/>
      <c r="L85" s="57"/>
      <c r="M85" s="57"/>
    </row>
    <row r="86" spans="1:13" x14ac:dyDescent="0.3">
      <c r="A86" s="50"/>
      <c r="B86" s="50"/>
      <c r="C86" s="50"/>
      <c r="D86" s="50"/>
      <c r="E86" s="50"/>
      <c r="F86" s="50"/>
    </row>
    <row r="87" spans="1:13" x14ac:dyDescent="0.3">
      <c r="A87" s="50"/>
      <c r="B87" s="50"/>
      <c r="C87" s="50"/>
      <c r="D87" s="50"/>
      <c r="E87" s="50"/>
      <c r="F87" s="50"/>
    </row>
    <row r="88" spans="1:13" s="57" customFormat="1" ht="10.199999999999999" x14ac:dyDescent="0.2">
      <c r="A88" s="58"/>
      <c r="B88" s="58"/>
      <c r="C88" s="58"/>
      <c r="D88" s="58"/>
      <c r="E88" s="58"/>
      <c r="F88" s="64" t="s">
        <v>74</v>
      </c>
    </row>
    <row r="89" spans="1:13" s="57" customFormat="1" ht="10.199999999999999" x14ac:dyDescent="0.2">
      <c r="A89" s="58"/>
      <c r="B89" s="58"/>
      <c r="C89" s="58"/>
      <c r="D89" s="58"/>
      <c r="E89" s="58"/>
      <c r="F89" s="64" t="s">
        <v>75</v>
      </c>
    </row>
    <row r="90" spans="1:13" s="57" customFormat="1" ht="10.199999999999999" x14ac:dyDescent="0.2">
      <c r="A90" s="58"/>
      <c r="B90" s="58"/>
      <c r="C90" s="58"/>
      <c r="D90" s="58"/>
      <c r="E90" s="58"/>
      <c r="F90" s="64" t="s">
        <v>76</v>
      </c>
    </row>
    <row r="91" spans="1:13" s="57" customFormat="1" ht="10.199999999999999" x14ac:dyDescent="0.2">
      <c r="A91" s="58"/>
      <c r="B91" s="58"/>
      <c r="C91" s="58"/>
      <c r="D91" s="58"/>
      <c r="E91" s="58"/>
      <c r="F91" s="64" t="s">
        <v>77</v>
      </c>
    </row>
    <row r="92" spans="1:13" s="57" customFormat="1" ht="10.199999999999999" x14ac:dyDescent="0.2">
      <c r="A92" s="58"/>
      <c r="B92" s="58"/>
      <c r="C92" s="58"/>
      <c r="D92" s="58"/>
      <c r="E92" s="58"/>
      <c r="F92" s="65" t="s">
        <v>78</v>
      </c>
    </row>
    <row r="93" spans="1:13" s="57" customFormat="1" ht="10.199999999999999" x14ac:dyDescent="0.2">
      <c r="A93" s="58"/>
      <c r="B93" s="58"/>
      <c r="C93" s="58"/>
      <c r="D93" s="58"/>
      <c r="E93" s="58"/>
      <c r="F93" s="65" t="s">
        <v>79</v>
      </c>
    </row>
    <row r="94" spans="1:13" x14ac:dyDescent="0.3">
      <c r="A94" s="50"/>
      <c r="B94" s="50"/>
      <c r="C94" s="50"/>
      <c r="D94" s="50"/>
      <c r="E94" s="50"/>
      <c r="F94" s="50"/>
    </row>
    <row r="95" spans="1:13" x14ac:dyDescent="0.3">
      <c r="A95" s="50"/>
      <c r="B95" s="50"/>
      <c r="C95" s="50"/>
      <c r="D95" s="50"/>
      <c r="E95" s="50"/>
      <c r="F95" s="50"/>
    </row>
    <row r="96" spans="1:13" x14ac:dyDescent="0.3">
      <c r="A96" s="50"/>
      <c r="B96" s="50"/>
      <c r="C96" s="50"/>
      <c r="D96" s="50"/>
      <c r="E96" s="50"/>
      <c r="F96" s="50"/>
    </row>
    <row r="97" spans="1:6" x14ac:dyDescent="0.3">
      <c r="A97" s="50"/>
      <c r="B97" s="50"/>
      <c r="C97" s="50"/>
      <c r="D97" s="50"/>
      <c r="E97" s="50"/>
      <c r="F97" s="50"/>
    </row>
    <row r="98" spans="1:6" x14ac:dyDescent="0.3">
      <c r="A98" s="50"/>
      <c r="B98" s="50"/>
      <c r="C98" s="50"/>
      <c r="D98" s="50"/>
      <c r="E98" s="50"/>
      <c r="F98" s="50"/>
    </row>
    <row r="99" spans="1:6" x14ac:dyDescent="0.3">
      <c r="A99" s="50"/>
      <c r="B99" s="50"/>
      <c r="C99" s="50"/>
      <c r="D99" s="50"/>
      <c r="E99" s="50"/>
      <c r="F99" s="50"/>
    </row>
    <row r="100" spans="1:6" x14ac:dyDescent="0.3">
      <c r="A100" s="50"/>
      <c r="B100" s="50"/>
      <c r="C100" s="50"/>
      <c r="D100" s="50"/>
      <c r="E100" s="50"/>
      <c r="F100" s="50"/>
    </row>
    <row r="101" spans="1:6" x14ac:dyDescent="0.3">
      <c r="A101" s="50"/>
      <c r="B101" s="50"/>
      <c r="C101" s="50"/>
      <c r="D101" s="50"/>
      <c r="E101" s="50"/>
      <c r="F101" s="50"/>
    </row>
    <row r="102" spans="1:6" x14ac:dyDescent="0.3">
      <c r="A102" s="50"/>
      <c r="B102" s="50"/>
      <c r="C102" s="50"/>
      <c r="D102" s="50"/>
      <c r="E102" s="50"/>
      <c r="F102" s="50"/>
    </row>
    <row r="103" spans="1:6" x14ac:dyDescent="0.3">
      <c r="A103" s="50"/>
      <c r="B103" s="50"/>
      <c r="C103" s="50"/>
      <c r="D103" s="50"/>
      <c r="E103" s="50"/>
      <c r="F103" s="50"/>
    </row>
    <row r="104" spans="1:6" x14ac:dyDescent="0.3">
      <c r="A104" s="50"/>
      <c r="B104" s="50"/>
      <c r="C104" s="50"/>
      <c r="D104" s="50"/>
      <c r="E104" s="50"/>
      <c r="F104" s="50"/>
    </row>
    <row r="105" spans="1:6" x14ac:dyDescent="0.3">
      <c r="A105" s="50"/>
      <c r="B105" s="50"/>
      <c r="C105" s="50"/>
      <c r="D105" s="50"/>
      <c r="E105" s="50"/>
      <c r="F105" s="50"/>
    </row>
    <row r="106" spans="1:6" x14ac:dyDescent="0.3">
      <c r="A106" s="50"/>
      <c r="B106" s="50"/>
      <c r="C106" s="50"/>
      <c r="D106" s="50"/>
      <c r="E106" s="50"/>
      <c r="F106" s="50"/>
    </row>
    <row r="107" spans="1:6" x14ac:dyDescent="0.3">
      <c r="A107" s="50"/>
      <c r="B107" s="50"/>
      <c r="C107" s="50"/>
      <c r="D107" s="50"/>
      <c r="E107" s="50"/>
      <c r="F107" s="50"/>
    </row>
    <row r="108" spans="1:6" x14ac:dyDescent="0.3">
      <c r="A108" s="50"/>
      <c r="B108" s="50"/>
      <c r="C108" s="50"/>
      <c r="D108" s="50"/>
      <c r="E108" s="50"/>
      <c r="F108" s="50"/>
    </row>
  </sheetData>
  <sheetProtection algorithmName="SHA-512" hashValue="iK0oqVHSHRxvmLV5KkiWugiw0IKHTOR7g4980sBd5pNijhSEfn+u6X1mvFzYPCargJvVEM3VsRkpbk1SN/4UxQ==" saltValue="J7r8OpaP4uAgegmU4NB3/g==" spinCount="100000" sheet="1" objects="1" scenarios="1"/>
  <mergeCells count="18">
    <mergeCell ref="A67:F68"/>
    <mergeCell ref="G67:L67"/>
    <mergeCell ref="A70:F72"/>
    <mergeCell ref="A74:F76"/>
    <mergeCell ref="G74:L76"/>
    <mergeCell ref="M74:M76"/>
    <mergeCell ref="I23:M24"/>
    <mergeCell ref="I28:M34"/>
    <mergeCell ref="I38:M43"/>
    <mergeCell ref="I46:M47"/>
    <mergeCell ref="A59:F60"/>
    <mergeCell ref="A62:F65"/>
    <mergeCell ref="A1:F1"/>
    <mergeCell ref="B3:D3"/>
    <mergeCell ref="B4:D4"/>
    <mergeCell ref="B5:D5"/>
    <mergeCell ref="I14:M17"/>
    <mergeCell ref="A20:F20"/>
  </mergeCells>
  <hyperlinks>
    <hyperlink ref="F92" r:id="rId1" xr:uid="{1FC0791A-E091-4F94-A4F2-0C953CFB1D48}"/>
    <hyperlink ref="F93" r:id="rId2" xr:uid="{829AFD2C-10F7-431C-95EC-97FB1625B4B3}"/>
  </hyperlinks>
  <pageMargins left="0.7" right="0.7" top="0.75" bottom="0.75" header="0.3" footer="0.3"/>
  <pageSetup orientation="portrait" horizontalDpi="4294967295" verticalDpi="4294967295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CÁLCULO CAMBIO DE MODALIDAD</vt:lpstr>
      <vt:lpstr>'CÁLCULO CAMBIO DE MODALIDAD'!Área_de_impresión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ORDENADOR</dc:creator>
  <cp:lastModifiedBy>ORDENADOR</cp:lastModifiedBy>
  <dcterms:created xsi:type="dcterms:W3CDTF">2026-04-23T12:53:42Z</dcterms:created>
  <dcterms:modified xsi:type="dcterms:W3CDTF">2026-04-23T13:01:42Z</dcterms:modified>
</cp:coreProperties>
</file>