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ding\Documents\GRABACIONES\PUBLICACIONES\IMPORTACIONES\"/>
    </mc:Choice>
  </mc:AlternateContent>
  <xr:revisionPtr revIDLastSave="0" documentId="13_ncr:1_{8FD3EF8A-F256-499D-8099-251CB47E00ED}" xr6:coauthVersionLast="45" xr6:coauthVersionMax="45" xr10:uidLastSave="{00000000-0000-0000-0000-000000000000}"/>
  <bookViews>
    <workbookView xWindow="-120" yWindow="-120" windowWidth="20730" windowHeight="11160" xr2:uid="{F1702083-5FE3-4C23-ABE4-24F14B8EE56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N11" i="1"/>
  <c r="M12" i="1"/>
  <c r="N12" i="1"/>
  <c r="M13" i="1"/>
  <c r="N13" i="1"/>
  <c r="M14" i="1"/>
  <c r="N14" i="1"/>
  <c r="M15" i="1"/>
  <c r="N15" i="1"/>
  <c r="M16" i="1"/>
  <c r="N16" i="1"/>
  <c r="H7" i="1"/>
  <c r="G11" i="1"/>
  <c r="I11" i="1" s="1"/>
  <c r="G12" i="1"/>
  <c r="I12" i="1" s="1"/>
  <c r="G13" i="1"/>
  <c r="I13" i="1" s="1"/>
  <c r="G14" i="1"/>
  <c r="G15" i="1"/>
  <c r="G16" i="1"/>
  <c r="I16" i="1" s="1"/>
  <c r="N7" i="1"/>
  <c r="I14" i="1"/>
  <c r="I15" i="1"/>
  <c r="H8" i="1"/>
  <c r="H9" i="1"/>
  <c r="H10" i="1"/>
  <c r="H11" i="1"/>
  <c r="H12" i="1"/>
  <c r="H13" i="1"/>
  <c r="H14" i="1"/>
  <c r="H15" i="1"/>
  <c r="H16" i="1"/>
  <c r="M7" i="1"/>
  <c r="N8" i="1"/>
  <c r="N9" i="1"/>
  <c r="N10" i="1"/>
  <c r="M10" i="1"/>
  <c r="M9" i="1"/>
  <c r="M8" i="1"/>
  <c r="G8" i="1"/>
  <c r="I8" i="1" s="1"/>
  <c r="G9" i="1"/>
  <c r="I9" i="1" s="1"/>
  <c r="G10" i="1"/>
  <c r="I10" i="1" s="1"/>
  <c r="G7" i="1"/>
  <c r="I7" i="1" s="1"/>
  <c r="H18" i="1" l="1"/>
  <c r="Q8" i="1" s="1"/>
  <c r="I18" i="1"/>
  <c r="T8" i="1" s="1"/>
  <c r="N18" i="1"/>
  <c r="S8" i="1" s="1"/>
  <c r="M18" i="1"/>
  <c r="P8" i="1" s="1"/>
  <c r="T11" i="1" l="1"/>
  <c r="T10" i="1"/>
  <c r="Q10" i="1"/>
  <c r="Q11" i="1"/>
</calcChain>
</file>

<file path=xl/sharedStrings.xml><?xml version="1.0" encoding="utf-8"?>
<sst xmlns="http://schemas.openxmlformats.org/spreadsheetml/2006/main" count="42" uniqueCount="37">
  <si>
    <t>Producto</t>
  </si>
  <si>
    <t>Ítem</t>
  </si>
  <si>
    <t xml:space="preserve">Cantidad </t>
  </si>
  <si>
    <t>Embalajes</t>
  </si>
  <si>
    <t xml:space="preserve">Tipo </t>
  </si>
  <si>
    <t>Embalaje</t>
  </si>
  <si>
    <t>Peso Kg</t>
  </si>
  <si>
    <t>x Embalaje</t>
  </si>
  <si>
    <t>Dimensiones</t>
  </si>
  <si>
    <t>Ancho cm</t>
  </si>
  <si>
    <t>Alto cm</t>
  </si>
  <si>
    <t>Largo cm</t>
  </si>
  <si>
    <t>Aéreo</t>
  </si>
  <si>
    <t>Volúmenes</t>
  </si>
  <si>
    <t>Marítimo m3</t>
  </si>
  <si>
    <t>Peso Tn</t>
  </si>
  <si>
    <t>Relación Estiba</t>
  </si>
  <si>
    <t>Kg Físicos</t>
  </si>
  <si>
    <t>Kg Brutos</t>
  </si>
  <si>
    <t>Und Mayor</t>
  </si>
  <si>
    <t>Marítimo</t>
  </si>
  <si>
    <t>m3</t>
  </si>
  <si>
    <t>Tn Brutas</t>
  </si>
  <si>
    <t>TOTALES</t>
  </si>
  <si>
    <t>ALISTAMIENTO DE LA CARGA</t>
  </si>
  <si>
    <t>Aéreo dm3</t>
  </si>
  <si>
    <t>RELACIONES PARA COBRO DEL TRANSPORTE</t>
  </si>
  <si>
    <t>Calle 33 A # 21-09, Oficina 213. – Bogotá</t>
  </si>
  <si>
    <t>(+57) 319 240 9275</t>
  </si>
  <si>
    <t>comercial@smartdecolombia.com - smartdecolombia.com</t>
  </si>
  <si>
    <t>Observaciones</t>
  </si>
  <si>
    <t>Si la relación estiba aérea, en la unidad mayor supera los los 300 kg físicos o brutos, considere un transporte marítimo, por temas de costos logísticos, a menos que la urgencia y/o naturaleza de la carga no lo permitan.</t>
  </si>
  <si>
    <t>Si la relación estiba marítima, en la unidad mayor supera los 20 m3 o las 20 toneladas, considere un transporte contenerizado por temas de costos logísticos, debido a que es más cómodo económicamente un espacio completo que un consolidado.</t>
  </si>
  <si>
    <t>Recuerde que los agentes de carga internacional y operadores logísticos, lo mismo que agencias de aduana, pueden cobrar sus servicios de acuerdo a la unidad mayor, ya sea en un tráfico aéreo o marítimo internacional, incluyendo las operaciones multi o intermodales.</t>
  </si>
  <si>
    <t>Los cobros logísticos del transporte y operación portuaria, dependerán no solo de la relación de estiba, sino también de la naturaleza de la carga, temporada comercial, lugar de origen y destino, lo mismo de la modalidad según el régimen a trabajar. Considere que estos datos obtenidos en la tabla, solo le darán la información sobre el cómo se analiza la carga, ya en temas aduaneros y de legislación en si, entran otros factores a jugar para sus operaciones internacionales.</t>
  </si>
  <si>
    <t>Pesos Globales</t>
  </si>
  <si>
    <t>Diligencie todas las casillas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</si>
</sst>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sz val="11"/>
      <color theme="0"/>
      <name val="Tw Cen MT"/>
      <family val="2"/>
    </font>
    <font>
      <b/>
      <sz val="11"/>
      <color theme="0"/>
      <name val="Tw Cen MT"/>
      <family val="2"/>
    </font>
    <font>
      <sz val="8"/>
      <color rgb="FF010117"/>
      <name val="Tw Cen MT"/>
      <family val="2"/>
    </font>
    <font>
      <sz val="8"/>
      <color theme="1"/>
      <name val="Tw Cen MT"/>
      <family val="2"/>
    </font>
    <font>
      <b/>
      <sz val="11"/>
      <color theme="3" tint="-0.499984740745262"/>
      <name val="Tw Cen MT"/>
      <family val="2"/>
    </font>
    <font>
      <b/>
      <sz val="11"/>
      <color rgb="FFC00000"/>
      <name val="Tw Cen MT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2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9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right" vertical="center"/>
      <protection hidden="1"/>
    </xf>
    <xf numFmtId="0" fontId="5" fillId="9" borderId="0" xfId="0" applyFont="1" applyFill="1" applyAlignment="1" applyProtection="1">
      <alignment vertical="center"/>
      <protection hidden="1"/>
    </xf>
    <xf numFmtId="43" fontId="2" fillId="3" borderId="9" xfId="1" applyNumberFormat="1" applyFont="1" applyFill="1" applyBorder="1" applyAlignment="1" applyProtection="1">
      <alignment vertical="center"/>
      <protection hidden="1"/>
    </xf>
    <xf numFmtId="43" fontId="2" fillId="3" borderId="10" xfId="1" applyNumberFormat="1" applyFont="1" applyFill="1" applyBorder="1" applyAlignment="1" applyProtection="1">
      <alignment vertical="center"/>
      <protection hidden="1"/>
    </xf>
    <xf numFmtId="43" fontId="2" fillId="3" borderId="6" xfId="1" applyNumberFormat="1" applyFont="1" applyFill="1" applyBorder="1" applyAlignment="1" applyProtection="1">
      <alignment vertical="center"/>
      <protection hidden="1"/>
    </xf>
    <xf numFmtId="43" fontId="2" fillId="3" borderId="7" xfId="1" applyNumberFormat="1" applyFont="1" applyFill="1" applyBorder="1" applyAlignment="1" applyProtection="1">
      <alignment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43" fontId="4" fillId="6" borderId="0" xfId="0" applyNumberFormat="1" applyFont="1" applyFill="1" applyAlignment="1" applyProtection="1">
      <alignment vertical="center"/>
      <protection hidden="1"/>
    </xf>
    <xf numFmtId="43" fontId="4" fillId="6" borderId="0" xfId="1" applyFont="1" applyFill="1" applyAlignment="1" applyProtection="1">
      <alignment vertical="center"/>
      <protection hidden="1"/>
    </xf>
    <xf numFmtId="43" fontId="4" fillId="7" borderId="0" xfId="0" applyNumberFormat="1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43" fontId="4" fillId="5" borderId="0" xfId="1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 readingOrder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8" borderId="5" xfId="0" applyFont="1" applyFill="1" applyBorder="1" applyAlignment="1" applyProtection="1">
      <alignment vertical="center"/>
      <protection hidden="1"/>
    </xf>
    <xf numFmtId="0" fontId="4" fillId="8" borderId="4" xfId="0" applyFont="1" applyFill="1" applyBorder="1" applyAlignment="1" applyProtection="1">
      <alignment vertical="center"/>
      <protection hidden="1"/>
    </xf>
    <xf numFmtId="43" fontId="2" fillId="4" borderId="9" xfId="1" applyFont="1" applyFill="1" applyBorder="1" applyAlignment="1" applyProtection="1">
      <alignment vertical="center"/>
      <protection hidden="1"/>
    </xf>
    <xf numFmtId="43" fontId="2" fillId="4" borderId="10" xfId="1" applyFont="1" applyFill="1" applyBorder="1" applyAlignment="1" applyProtection="1">
      <alignment vertical="center"/>
      <protection hidden="1"/>
    </xf>
    <xf numFmtId="43" fontId="2" fillId="4" borderId="6" xfId="1" applyFont="1" applyFill="1" applyBorder="1" applyAlignment="1" applyProtection="1">
      <alignment vertical="center"/>
      <protection hidden="1"/>
    </xf>
    <xf numFmtId="43" fontId="2" fillId="4" borderId="7" xfId="1" applyFont="1" applyFill="1" applyBorder="1" applyAlignment="1" applyProtection="1">
      <alignment vertical="center"/>
      <protection hidden="1"/>
    </xf>
    <xf numFmtId="43" fontId="2" fillId="4" borderId="8" xfId="1" applyFont="1" applyFill="1" applyBorder="1" applyAlignment="1" applyProtection="1">
      <alignment vertical="center"/>
      <protection hidden="1"/>
    </xf>
    <xf numFmtId="43" fontId="2" fillId="4" borderId="11" xfId="1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43" fontId="5" fillId="9" borderId="0" xfId="1" applyFont="1" applyFill="1" applyAlignment="1" applyProtection="1">
      <alignment vertical="center"/>
      <protection hidden="1"/>
    </xf>
    <xf numFmtId="43" fontId="4" fillId="7" borderId="0" xfId="1" applyFont="1" applyFill="1" applyAlignment="1" applyProtection="1">
      <alignment vertical="center"/>
      <protection hidden="1"/>
    </xf>
    <xf numFmtId="43" fontId="4" fillId="8" borderId="0" xfId="1" applyFont="1" applyFill="1" applyAlignment="1" applyProtection="1">
      <alignment vertical="center"/>
      <protection hidden="1"/>
    </xf>
    <xf numFmtId="0" fontId="4" fillId="8" borderId="12" xfId="0" applyFont="1" applyFill="1" applyBorder="1" applyAlignment="1" applyProtection="1">
      <alignment horizontal="center" vertical="center"/>
      <protection hidden="1"/>
    </xf>
    <xf numFmtId="0" fontId="4" fillId="8" borderId="13" xfId="0" applyFont="1" applyFill="1" applyBorder="1" applyAlignment="1" applyProtection="1">
      <alignment horizontal="center" vertical="center"/>
      <protection hidden="1"/>
    </xf>
    <xf numFmtId="0" fontId="4" fillId="8" borderId="14" xfId="0" applyFont="1" applyFill="1" applyBorder="1" applyAlignment="1" applyProtection="1">
      <alignment horizontal="center" vertical="center"/>
      <protection hidden="1"/>
    </xf>
    <xf numFmtId="43" fontId="2" fillId="11" borderId="15" xfId="1" applyFont="1" applyFill="1" applyBorder="1" applyAlignment="1" applyProtection="1">
      <alignment vertical="center"/>
      <protection locked="0"/>
    </xf>
    <xf numFmtId="43" fontId="2" fillId="11" borderId="16" xfId="1" applyFont="1" applyFill="1" applyBorder="1" applyAlignment="1" applyProtection="1">
      <alignment vertical="center"/>
      <protection locked="0"/>
    </xf>
    <xf numFmtId="43" fontId="2" fillId="11" borderId="17" xfId="1" applyFont="1" applyFill="1" applyBorder="1" applyAlignment="1" applyProtection="1">
      <alignment vertical="center"/>
      <protection locked="0"/>
    </xf>
    <xf numFmtId="43" fontId="2" fillId="11" borderId="18" xfId="1" applyFont="1" applyFill="1" applyBorder="1" applyAlignment="1" applyProtection="1">
      <alignment vertical="center"/>
      <protection locked="0"/>
    </xf>
    <xf numFmtId="43" fontId="2" fillId="11" borderId="19" xfId="1" applyFont="1" applyFill="1" applyBorder="1" applyAlignment="1" applyProtection="1">
      <alignment vertical="center"/>
      <protection locked="0"/>
    </xf>
    <xf numFmtId="43" fontId="2" fillId="11" borderId="20" xfId="1" applyFont="1" applyFill="1" applyBorder="1" applyAlignment="1" applyProtection="1">
      <alignment vertical="center"/>
      <protection locked="0"/>
    </xf>
    <xf numFmtId="43" fontId="2" fillId="11" borderId="21" xfId="1" applyFont="1" applyFill="1" applyBorder="1" applyAlignment="1" applyProtection="1">
      <alignment vertical="center"/>
      <protection locked="0"/>
    </xf>
    <xf numFmtId="43" fontId="2" fillId="11" borderId="22" xfId="1" applyFont="1" applyFill="1" applyBorder="1" applyAlignment="1" applyProtection="1">
      <alignment vertical="center"/>
      <protection locked="0"/>
    </xf>
    <xf numFmtId="43" fontId="2" fillId="11" borderId="23" xfId="1" applyFont="1" applyFill="1" applyBorder="1" applyAlignment="1" applyProtection="1">
      <alignment vertical="center"/>
      <protection locked="0"/>
    </xf>
    <xf numFmtId="0" fontId="4" fillId="8" borderId="24" xfId="0" applyFont="1" applyFill="1" applyBorder="1" applyAlignment="1" applyProtection="1">
      <alignment horizontal="center" vertical="center"/>
      <protection hidden="1"/>
    </xf>
    <xf numFmtId="0" fontId="4" fillId="8" borderId="25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locked="0"/>
    </xf>
    <xf numFmtId="43" fontId="2" fillId="0" borderId="16" xfId="1" applyFont="1" applyBorder="1" applyAlignment="1" applyProtection="1">
      <alignment vertical="center"/>
      <protection locked="0"/>
    </xf>
    <xf numFmtId="43" fontId="2" fillId="0" borderId="27" xfId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9" xfId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571032</xdr:colOff>
      <xdr:row>11</xdr:row>
      <xdr:rowOff>39723</xdr:rowOff>
    </xdr:from>
    <xdr:to>
      <xdr:col>19</xdr:col>
      <xdr:colOff>200492</xdr:colOff>
      <xdr:row>15</xdr:row>
      <xdr:rowOff>9832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D4460E-B338-49E1-B353-B18F90D5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182" y="1849473"/>
          <a:ext cx="2105960" cy="69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79AD-E2D4-4E80-B3AB-9DB0931C2AAD}">
  <dimension ref="B2:T30"/>
  <sheetViews>
    <sheetView showGridLines="0" tabSelected="1" workbookViewId="0">
      <selection activeCell="I15" sqref="I15"/>
    </sheetView>
  </sheetViews>
  <sheetFormatPr baseColWidth="10" defaultRowHeight="14.25" x14ac:dyDescent="0.25"/>
  <cols>
    <col min="1" max="1" width="4.140625" style="1" customWidth="1"/>
    <col min="2" max="2" width="4.5703125" style="1" bestFit="1" customWidth="1"/>
    <col min="3" max="3" width="24.42578125" style="1" customWidth="1"/>
    <col min="4" max="4" width="13.140625" style="1" bestFit="1" customWidth="1"/>
    <col min="5" max="9" width="11.42578125" style="1"/>
    <col min="10" max="10" width="9.140625" style="1" bestFit="1" customWidth="1"/>
    <col min="11" max="11" width="9.85546875" style="1" bestFit="1" customWidth="1"/>
    <col min="12" max="12" width="7.85546875" style="1" bestFit="1" customWidth="1"/>
    <col min="13" max="13" width="10.5703125" style="1" bestFit="1" customWidth="1"/>
    <col min="14" max="14" width="12.5703125" style="1" bestFit="1" customWidth="1"/>
    <col min="15" max="15" width="1.7109375" style="1" customWidth="1"/>
    <col min="16" max="17" width="11.42578125" style="1"/>
    <col min="18" max="18" width="2.85546875" style="1" customWidth="1"/>
    <col min="19" max="16384" width="11.42578125" style="1"/>
  </cols>
  <sheetData>
    <row r="2" spans="2:20" x14ac:dyDescent="0.25">
      <c r="C2" s="51" t="s">
        <v>36</v>
      </c>
    </row>
    <row r="4" spans="2:20" x14ac:dyDescent="0.25">
      <c r="B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20" t="s">
        <v>26</v>
      </c>
      <c r="Q4" s="20"/>
      <c r="R4" s="20"/>
      <c r="S4" s="20"/>
      <c r="T4" s="20"/>
    </row>
    <row r="5" spans="2:20" s="2" customFormat="1" x14ac:dyDescent="0.25">
      <c r="B5" s="7" t="s">
        <v>1</v>
      </c>
      <c r="C5" s="67" t="s">
        <v>0</v>
      </c>
      <c r="D5" s="56" t="s">
        <v>4</v>
      </c>
      <c r="E5" s="56" t="s">
        <v>2</v>
      </c>
      <c r="F5" s="68" t="s">
        <v>6</v>
      </c>
      <c r="G5" s="8" t="s">
        <v>15</v>
      </c>
      <c r="H5" s="9" t="s">
        <v>35</v>
      </c>
      <c r="I5" s="11"/>
      <c r="J5" s="9" t="s">
        <v>8</v>
      </c>
      <c r="K5" s="10"/>
      <c r="L5" s="11"/>
      <c r="M5" s="9" t="s">
        <v>13</v>
      </c>
      <c r="N5" s="11"/>
      <c r="O5" s="3"/>
      <c r="P5" s="21" t="s">
        <v>16</v>
      </c>
      <c r="Q5" s="21"/>
      <c r="R5" s="22"/>
      <c r="S5" s="23" t="s">
        <v>16</v>
      </c>
      <c r="T5" s="23"/>
    </row>
    <row r="6" spans="2:20" s="2" customFormat="1" x14ac:dyDescent="0.25">
      <c r="B6" s="7"/>
      <c r="C6" s="67"/>
      <c r="D6" s="56" t="s">
        <v>5</v>
      </c>
      <c r="E6" s="56" t="s">
        <v>3</v>
      </c>
      <c r="F6" s="68" t="s">
        <v>7</v>
      </c>
      <c r="G6" s="8" t="s">
        <v>7</v>
      </c>
      <c r="H6" s="40" t="s">
        <v>6</v>
      </c>
      <c r="I6" s="39" t="s">
        <v>15</v>
      </c>
      <c r="J6" s="55" t="s">
        <v>11</v>
      </c>
      <c r="K6" s="56" t="s">
        <v>9</v>
      </c>
      <c r="L6" s="57" t="s">
        <v>10</v>
      </c>
      <c r="M6" s="12" t="s">
        <v>25</v>
      </c>
      <c r="N6" s="13" t="s">
        <v>14</v>
      </c>
      <c r="O6" s="3"/>
      <c r="P6" s="21" t="s">
        <v>12</v>
      </c>
      <c r="Q6" s="21"/>
      <c r="R6" s="22"/>
      <c r="S6" s="23" t="s">
        <v>20</v>
      </c>
      <c r="T6" s="23"/>
    </row>
    <row r="7" spans="2:20" x14ac:dyDescent="0.25">
      <c r="B7" s="8">
        <v>1</v>
      </c>
      <c r="C7" s="75"/>
      <c r="D7" s="69"/>
      <c r="E7" s="70"/>
      <c r="F7" s="71"/>
      <c r="G7" s="45">
        <f>F7/1000</f>
        <v>0</v>
      </c>
      <c r="H7" s="41">
        <f>PRODUCT(E7*F7)</f>
        <v>0</v>
      </c>
      <c r="I7" s="42">
        <f>E7*G7</f>
        <v>0</v>
      </c>
      <c r="J7" s="58"/>
      <c r="K7" s="59"/>
      <c r="L7" s="60"/>
      <c r="M7" s="16">
        <f>PRODUCT(J7,K7,L7)/6000*E7</f>
        <v>0</v>
      </c>
      <c r="N7" s="17">
        <f>PRODUCT(J7,K7,L7)/1000000*E7</f>
        <v>0</v>
      </c>
      <c r="P7" s="24" t="s">
        <v>17</v>
      </c>
      <c r="Q7" s="24" t="s">
        <v>18</v>
      </c>
      <c r="R7" s="25"/>
      <c r="S7" s="26" t="s">
        <v>21</v>
      </c>
      <c r="T7" s="26" t="s">
        <v>22</v>
      </c>
    </row>
    <row r="8" spans="2:20" x14ac:dyDescent="0.25">
      <c r="B8" s="8">
        <v>2</v>
      </c>
      <c r="C8" s="76"/>
      <c r="D8" s="72"/>
      <c r="E8" s="73"/>
      <c r="F8" s="74"/>
      <c r="G8" s="46">
        <f t="shared" ref="G8:G16" si="0">F8/1000</f>
        <v>0</v>
      </c>
      <c r="H8" s="41">
        <f t="shared" ref="H8:H16" si="1">PRODUCT(E8*F8)</f>
        <v>0</v>
      </c>
      <c r="I8" s="42">
        <f t="shared" ref="I8:I16" si="2">E8*G8</f>
        <v>0</v>
      </c>
      <c r="J8" s="61"/>
      <c r="K8" s="62"/>
      <c r="L8" s="63"/>
      <c r="M8" s="16">
        <f>PRODUCT(J8,K8,L8)/6000*E8</f>
        <v>0</v>
      </c>
      <c r="N8" s="17">
        <f t="shared" ref="N8:N10" si="3">PRODUCT(J8,K8,L8)/1000000*E8</f>
        <v>0</v>
      </c>
      <c r="P8" s="27">
        <f>M18</f>
        <v>0</v>
      </c>
      <c r="Q8" s="28">
        <f>H18</f>
        <v>0</v>
      </c>
      <c r="R8" s="25"/>
      <c r="S8" s="29">
        <f>N18</f>
        <v>0</v>
      </c>
      <c r="T8" s="53">
        <f>I18</f>
        <v>0</v>
      </c>
    </row>
    <row r="9" spans="2:20" x14ac:dyDescent="0.25">
      <c r="B9" s="8">
        <v>3</v>
      </c>
      <c r="C9" s="76"/>
      <c r="D9" s="72"/>
      <c r="E9" s="73"/>
      <c r="F9" s="74"/>
      <c r="G9" s="46">
        <f t="shared" si="0"/>
        <v>0</v>
      </c>
      <c r="H9" s="41">
        <f t="shared" si="1"/>
        <v>0</v>
      </c>
      <c r="I9" s="42">
        <f t="shared" si="2"/>
        <v>0</v>
      </c>
      <c r="J9" s="61"/>
      <c r="K9" s="62"/>
      <c r="L9" s="63"/>
      <c r="M9" s="16">
        <f>PRODUCT(J9,K9,L9)/6000*E9</f>
        <v>0</v>
      </c>
      <c r="N9" s="17">
        <f t="shared" si="3"/>
        <v>0</v>
      </c>
      <c r="P9" s="25"/>
      <c r="Q9" s="25"/>
      <c r="R9" s="25"/>
      <c r="S9" s="25"/>
      <c r="T9" s="25"/>
    </row>
    <row r="10" spans="2:20" x14ac:dyDescent="0.25">
      <c r="B10" s="8">
        <v>4</v>
      </c>
      <c r="C10" s="76"/>
      <c r="D10" s="72"/>
      <c r="E10" s="73"/>
      <c r="F10" s="74"/>
      <c r="G10" s="46">
        <f t="shared" si="0"/>
        <v>0</v>
      </c>
      <c r="H10" s="41">
        <f t="shared" si="1"/>
        <v>0</v>
      </c>
      <c r="I10" s="42">
        <f t="shared" si="2"/>
        <v>0</v>
      </c>
      <c r="J10" s="61"/>
      <c r="K10" s="62"/>
      <c r="L10" s="63"/>
      <c r="M10" s="16">
        <f>PRODUCT(J10,K10,L10)/6000*E10</f>
        <v>0</v>
      </c>
      <c r="N10" s="17">
        <f t="shared" si="3"/>
        <v>0</v>
      </c>
      <c r="P10" s="30" t="s">
        <v>19</v>
      </c>
      <c r="Q10" s="31">
        <f>IF(P8&gt;Q8,P8,Q8)</f>
        <v>0</v>
      </c>
      <c r="R10" s="25"/>
      <c r="S10" s="7" t="s">
        <v>19</v>
      </c>
      <c r="T10" s="54">
        <f>IF(S8&gt;T8,S8,T8)</f>
        <v>0</v>
      </c>
    </row>
    <row r="11" spans="2:20" x14ac:dyDescent="0.25">
      <c r="B11" s="8">
        <v>5</v>
      </c>
      <c r="C11" s="76"/>
      <c r="D11" s="72"/>
      <c r="E11" s="73"/>
      <c r="F11" s="74"/>
      <c r="G11" s="46">
        <f t="shared" si="0"/>
        <v>0</v>
      </c>
      <c r="H11" s="41">
        <f t="shared" si="1"/>
        <v>0</v>
      </c>
      <c r="I11" s="42">
        <f t="shared" si="2"/>
        <v>0</v>
      </c>
      <c r="J11" s="61"/>
      <c r="K11" s="62"/>
      <c r="L11" s="63"/>
      <c r="M11" s="16">
        <f t="shared" ref="M11:M16" si="4">PRODUCT(J11,K11,L11)/6000*E11</f>
        <v>0</v>
      </c>
      <c r="N11" s="17">
        <f t="shared" ref="N11:N16" si="5">PRODUCT(J11,K11,L11)/1000000*E11</f>
        <v>0</v>
      </c>
      <c r="P11" s="30"/>
      <c r="Q11" s="32" t="str">
        <f>IF(P8&gt;Q8,P7,Q7)</f>
        <v>Kg Brutos</v>
      </c>
      <c r="R11" s="25"/>
      <c r="S11" s="7"/>
      <c r="T11" s="33" t="str">
        <f>IF(S8&gt;T8,S7,T7)</f>
        <v>Tn Brutas</v>
      </c>
    </row>
    <row r="12" spans="2:20" x14ac:dyDescent="0.25">
      <c r="B12" s="8">
        <v>6</v>
      </c>
      <c r="C12" s="76"/>
      <c r="D12" s="72"/>
      <c r="E12" s="73"/>
      <c r="F12" s="74"/>
      <c r="G12" s="46">
        <f t="shared" si="0"/>
        <v>0</v>
      </c>
      <c r="H12" s="41">
        <f t="shared" si="1"/>
        <v>0</v>
      </c>
      <c r="I12" s="42">
        <f t="shared" si="2"/>
        <v>0</v>
      </c>
      <c r="J12" s="61"/>
      <c r="K12" s="62"/>
      <c r="L12" s="63"/>
      <c r="M12" s="16">
        <f t="shared" si="4"/>
        <v>0</v>
      </c>
      <c r="N12" s="17">
        <f t="shared" si="5"/>
        <v>0</v>
      </c>
      <c r="P12" s="25"/>
      <c r="Q12" s="25"/>
      <c r="R12" s="25"/>
      <c r="S12" s="25"/>
      <c r="T12" s="25"/>
    </row>
    <row r="13" spans="2:20" x14ac:dyDescent="0.25">
      <c r="B13" s="8">
        <v>7</v>
      </c>
      <c r="C13" s="76"/>
      <c r="D13" s="72"/>
      <c r="E13" s="73"/>
      <c r="F13" s="74"/>
      <c r="G13" s="46">
        <f t="shared" si="0"/>
        <v>0</v>
      </c>
      <c r="H13" s="41">
        <f t="shared" si="1"/>
        <v>0</v>
      </c>
      <c r="I13" s="42">
        <f t="shared" si="2"/>
        <v>0</v>
      </c>
      <c r="J13" s="61"/>
      <c r="K13" s="62"/>
      <c r="L13" s="63"/>
      <c r="M13" s="16">
        <f t="shared" si="4"/>
        <v>0</v>
      </c>
      <c r="N13" s="17">
        <f t="shared" si="5"/>
        <v>0</v>
      </c>
      <c r="P13" s="25"/>
      <c r="Q13" s="25"/>
      <c r="R13" s="25"/>
      <c r="S13" s="25"/>
      <c r="T13" s="25"/>
    </row>
    <row r="14" spans="2:20" x14ac:dyDescent="0.25">
      <c r="B14" s="8">
        <v>8</v>
      </c>
      <c r="C14" s="76"/>
      <c r="D14" s="72"/>
      <c r="E14" s="73"/>
      <c r="F14" s="74"/>
      <c r="G14" s="46">
        <f t="shared" si="0"/>
        <v>0</v>
      </c>
      <c r="H14" s="41">
        <f t="shared" si="1"/>
        <v>0</v>
      </c>
      <c r="I14" s="42">
        <f t="shared" si="2"/>
        <v>0</v>
      </c>
      <c r="J14" s="61"/>
      <c r="K14" s="62"/>
      <c r="L14" s="63"/>
      <c r="M14" s="16">
        <f t="shared" si="4"/>
        <v>0</v>
      </c>
      <c r="N14" s="17">
        <f t="shared" si="5"/>
        <v>0</v>
      </c>
      <c r="P14" s="25"/>
      <c r="Q14" s="25"/>
      <c r="R14" s="25"/>
      <c r="S14" s="25"/>
      <c r="T14" s="25"/>
    </row>
    <row r="15" spans="2:20" x14ac:dyDescent="0.25">
      <c r="B15" s="8">
        <v>9</v>
      </c>
      <c r="C15" s="76"/>
      <c r="D15" s="72"/>
      <c r="E15" s="73"/>
      <c r="F15" s="74"/>
      <c r="G15" s="46">
        <f t="shared" si="0"/>
        <v>0</v>
      </c>
      <c r="H15" s="41">
        <f t="shared" si="1"/>
        <v>0</v>
      </c>
      <c r="I15" s="42">
        <f t="shared" si="2"/>
        <v>0</v>
      </c>
      <c r="J15" s="61"/>
      <c r="K15" s="62"/>
      <c r="L15" s="63"/>
      <c r="M15" s="16">
        <f t="shared" si="4"/>
        <v>0</v>
      </c>
      <c r="N15" s="17">
        <f t="shared" si="5"/>
        <v>0</v>
      </c>
      <c r="P15" s="25"/>
      <c r="Q15" s="25"/>
      <c r="R15" s="25"/>
      <c r="S15" s="25"/>
      <c r="T15" s="25"/>
    </row>
    <row r="16" spans="2:20" x14ac:dyDescent="0.25">
      <c r="B16" s="8">
        <v>10</v>
      </c>
      <c r="C16" s="76"/>
      <c r="D16" s="72"/>
      <c r="E16" s="73"/>
      <c r="F16" s="74"/>
      <c r="G16" s="46">
        <f t="shared" si="0"/>
        <v>0</v>
      </c>
      <c r="H16" s="43">
        <f t="shared" si="1"/>
        <v>0</v>
      </c>
      <c r="I16" s="44">
        <f t="shared" si="2"/>
        <v>0</v>
      </c>
      <c r="J16" s="64"/>
      <c r="K16" s="65"/>
      <c r="L16" s="66"/>
      <c r="M16" s="18">
        <f t="shared" si="4"/>
        <v>0</v>
      </c>
      <c r="N16" s="19">
        <f t="shared" si="5"/>
        <v>0</v>
      </c>
      <c r="P16" s="34" t="s">
        <v>27</v>
      </c>
      <c r="Q16" s="34"/>
      <c r="R16" s="34"/>
      <c r="S16" s="34"/>
      <c r="T16" s="34"/>
    </row>
    <row r="17" spans="2:20" x14ac:dyDescent="0.25">
      <c r="M17" s="4"/>
      <c r="N17" s="4"/>
      <c r="P17" s="34" t="s">
        <v>28</v>
      </c>
      <c r="Q17" s="34"/>
      <c r="R17" s="34"/>
      <c r="S17" s="34"/>
      <c r="T17" s="34"/>
    </row>
    <row r="18" spans="2:20" s="5" customFormat="1" x14ac:dyDescent="0.2">
      <c r="B18" s="14" t="s">
        <v>23</v>
      </c>
      <c r="C18" s="14"/>
      <c r="D18" s="14"/>
      <c r="E18" s="14"/>
      <c r="F18" s="15"/>
      <c r="G18" s="15"/>
      <c r="H18" s="52">
        <f>SUM(H7:H17)</f>
        <v>0</v>
      </c>
      <c r="I18" s="52">
        <f>SUM(I7:I17)</f>
        <v>0</v>
      </c>
      <c r="J18" s="52"/>
      <c r="K18" s="52"/>
      <c r="L18" s="52"/>
      <c r="M18" s="52">
        <f>SUM(M7:M17)</f>
        <v>0</v>
      </c>
      <c r="N18" s="52">
        <f>SUM(N7:N17)</f>
        <v>0</v>
      </c>
      <c r="P18" s="35" t="s">
        <v>29</v>
      </c>
      <c r="Q18" s="35"/>
      <c r="R18" s="35"/>
      <c r="S18" s="35"/>
      <c r="T18" s="35"/>
    </row>
    <row r="20" spans="2:20" x14ac:dyDescent="0.25">
      <c r="B20" s="36" t="s">
        <v>30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2:20" ht="6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20" x14ac:dyDescent="0.25">
      <c r="B22" s="47">
        <v>1</v>
      </c>
      <c r="C22" s="48" t="s">
        <v>33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5"/>
    </row>
    <row r="23" spans="2:20" x14ac:dyDescent="0.2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25"/>
    </row>
    <row r="24" spans="2:20" ht="14.25" customHeight="1" x14ac:dyDescent="0.25">
      <c r="B24" s="36">
        <v>2</v>
      </c>
      <c r="C24" s="38" t="s">
        <v>31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0"/>
    </row>
    <row r="25" spans="2:20" x14ac:dyDescent="0.25"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50"/>
    </row>
    <row r="26" spans="2:20" ht="14.25" customHeight="1" x14ac:dyDescent="0.25">
      <c r="B26" s="47">
        <v>3</v>
      </c>
      <c r="C26" s="49" t="s">
        <v>32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</row>
    <row r="27" spans="2:20" x14ac:dyDescent="0.25">
      <c r="B27" s="47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8" spans="2:20" x14ac:dyDescent="0.25">
      <c r="B28" s="36">
        <v>4</v>
      </c>
      <c r="C28" s="37" t="s">
        <v>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0"/>
    </row>
    <row r="29" spans="2:20" x14ac:dyDescent="0.25">
      <c r="B29" s="2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0"/>
    </row>
    <row r="30" spans="2:20" x14ac:dyDescent="0.25">
      <c r="B30" s="2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</sheetData>
  <sheetProtection algorithmName="SHA-512" hashValue="PVqD/KDd8owgR1B9xsuA+zs5RC/QxRt13jLWZPTRGBUXqECTdbmLtuChFE7BDtsBO9NcwV9kDvzvUGDLV9PkZQ==" saltValue="NCMnbFimmhJeXvQgucdtDQ==" spinCount="100000" sheet="1" objects="1" scenarios="1"/>
  <mergeCells count="21">
    <mergeCell ref="C22:N23"/>
    <mergeCell ref="C28:N30"/>
    <mergeCell ref="H5:I5"/>
    <mergeCell ref="C26:N27"/>
    <mergeCell ref="C24:N25"/>
    <mergeCell ref="S5:T5"/>
    <mergeCell ref="S6:T6"/>
    <mergeCell ref="P10:P11"/>
    <mergeCell ref="S10:S11"/>
    <mergeCell ref="B18:E18"/>
    <mergeCell ref="B4:N4"/>
    <mergeCell ref="P4:T4"/>
    <mergeCell ref="P18:T18"/>
    <mergeCell ref="P17:T17"/>
    <mergeCell ref="P16:T16"/>
    <mergeCell ref="J5:L5"/>
    <mergeCell ref="M5:N5"/>
    <mergeCell ref="B5:B6"/>
    <mergeCell ref="C5:C6"/>
    <mergeCell ref="P6:Q6"/>
    <mergeCell ref="P5:Q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holding</dc:creator>
  <cp:lastModifiedBy>holding</cp:lastModifiedBy>
  <dcterms:created xsi:type="dcterms:W3CDTF">2023-01-05T14:23:41Z</dcterms:created>
  <dcterms:modified xsi:type="dcterms:W3CDTF">2023-01-05T21:14:50Z</dcterms:modified>
</cp:coreProperties>
</file>